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142" documentId="13_ncr:1_{F6CB121F-512D-4AA6-A0C1-0FB36C537598}" xr6:coauthVersionLast="47" xr6:coauthVersionMax="47" xr10:uidLastSave="{0A1A08CD-89EB-47A6-8016-A0F895133940}"/>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25" i="5"/>
  <c r="J25" i="5"/>
  <c r="I25" i="5"/>
  <c r="G25" i="5"/>
  <c r="B25"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<sst xmlns="http://schemas.openxmlformats.org/spreadsheetml/2006/main" count="178595" uniqueCount="39080">
  <si>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</si>
  <si>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</si>
  <si>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</si>
  <si>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</si>
  <si>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</si>
  <si>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</si>
  <si>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</si>
  <si>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</si>
  <si>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</si>
  <si>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</si>
  <si>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</si>
  <si>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</si>
  <si>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</si>
  <si>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</si>
  <si>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</si>
  <si>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</si>
  <si>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</si>
  <si>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</si>
  <si>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</si>
  <si>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</si>
  <si>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</si>
  <si>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</si>
  <si>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</si>
  <si>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</si>
  <si>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</si>
  <si>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</si>
  <si>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</si>
  <si>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</si>
  <si>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</si>
  <si>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</si>
  <si>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</si>
  <si>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</si>
  <si>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</si>
  <si>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</si>
  <si>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</si>
  <si>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</si>
  <si>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</si>
  <si>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</si>
  <si>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</si>
  <si>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</si>
  <si>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</si>
  <si>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</si>
  <si>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</si>
  <si>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</si>
  <si>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</si>
  <si>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</si>
  <si>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</si>
  <si>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</si>
  <si>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</si>
  <si>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</si>
  <si>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</si>
  <si>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</si>
  <si>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</si>
  <si>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</si>
  <si>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</si>
  <si>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</si>
  <si>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</si>
  <si>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</si>
  <si>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</si>
  <si>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</si>
  <si>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</si>
  <si>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</si>
  <si>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</si>
  <si>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</si>
  <si>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</si>
  <si>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</si>
  <si>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</si>
  <si>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</si>
  <si>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</si>
  <si>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</si>
  <si>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</si>
  <si>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</si>
  <si>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</si>
  <si>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</si>
  <si>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</si>
  <si>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</si>
  <si>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</si>
  <si>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</si>
  <si>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</si>
  <si>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</si>
  <si>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</si>
  <si>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</si>
  <si>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</si>
  <si>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</si>
  <si>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</si>
  <si>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</si>
  <si>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</si>
  <si>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</si>
  <si>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</si>
  <si>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</si>
  <si>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</si>
  <si>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</si>
  <si>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</si>
  <si>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</si>
  <si>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</si>
  <si>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</si>
  <si>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</si>
  <si>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</si>
  <si>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</si>
  <si>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</si>
  <si>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</si>
  <si>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</si>
  <si>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</si>
  <si>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</si>
  <si>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</si>
  <si>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</si>
  <si>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</si>
  <si>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</si>
  <si>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</si>
  <si>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</si>
  <si>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</si>
  <si>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</si>
  <si>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</si>
  <si>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</si>
  <si>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</si>
  <si>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</si>
  <si>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</si>
  <si>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</si>
  <si>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</si>
  <si>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</si>
  <si>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</si>
  <si>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</si>
  <si>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</si>
  <si>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</si>
  <si>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</si>
  <si>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</si>
  <si>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</si>
  <si>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</si>
  <si>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</si>
  <si>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</si>
  <si>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</si>
  <si>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</si>
  <si>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</si>
  <si>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</si>
  <si>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</si>
  <si>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</si>
  <si>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</si>
  <si>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</si>
  <si>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</si>
  <si>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</si>
  <si>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</si>
  <si>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</si>
  <si>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</si>
  <si>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</si>
  <si>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</si>
  <si>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</si>
  <si>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</si>
  <si>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</si>
  <si>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</si>
  <si>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</si>
  <si>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</si>
  <si>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</si>
  <si>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</si>
  <si>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</si>
  <si>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</si>
  <si>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</si>
  <si>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</si>
  <si>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</si>
  <si>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</si>
  <si>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</si>
  <si>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</si>
  <si>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</si>
  <si>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</si>
  <si>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</si>
  <si>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</si>
  <si>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</si>
  <si>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</si>
  <si>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</si>
  <si>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</si>
  <si>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</si>
  <si>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</si>
  <si>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</si>
  <si>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</si>
  <si>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</si>
  <si>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</si>
  <si>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</si>
  <si>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</si>
  <si>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</si>
  <si>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</si>
  <si>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</si>
  <si>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</si>
  <si>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</si>
  <si>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</si>
  <si>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</si>
  <si>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</si>
  <si>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</si>
  <si>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</si>
  <si>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</si>
  <si>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</si>
  <si>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</si>
  <si>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</si>
  <si>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</si>
  <si>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</si>
  <si>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</si>
  <si>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</si>
  <si>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</si>
  <si>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</si>
  <si>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</si>
  <si>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</si>
  <si>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</si>
  <si>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</si>
  <si>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</si>
  <si>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</si>
  <si>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</si>
  <si>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</si>
  <si>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</si>
  <si>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</si>
  <si>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</si>
  <si>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</si>
  <si>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</si>
  <si>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</si>
  <si>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</si>
  <si>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</si>
  <si>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</si>
  <si>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</si>
  <si>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</si>
  <si>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</si>
  <si>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</si>
  <si>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</si>
  <si>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</si>
  <si>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</si>
  <si>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</si>
  <si>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</si>
  <si>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</si>
  <si>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</si>
  <si>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</si>
  <si>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</si>
  <si>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</si>
  <si>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</si>
  <si>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</si>
  <si>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</si>
  <si>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</si>
  <si>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</si>
  <si>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</si>
  <si>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</si>
  <si>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</si>
  <si>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</si>
  <si>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</si>
  <si>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</si>
  <si>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</si>
  <si>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</si>
  <si>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</si>
  <si>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</si>
  <si>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</si>
  <si>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</si>
  <si>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</si>
  <si>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</si>
  <si>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</si>
  <si>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</si>
  <si>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</si>
  <si>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</si>
  <si>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</si>
  <si>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</si>
  <si>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</si>
  <si>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</si>
  <si>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</si>
  <si>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</si>
  <si>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</si>
  <si>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</si>
  <si>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</si>
  <si>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</si>
  <si>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</si>
  <si>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</si>
  <si>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</si>
  <si>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</si>
  <si>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</si>
  <si>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</si>
  <si>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</si>
  <si>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</si>
  <si>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</si>
  <si>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</si>
  <si>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</si>
  <si>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</si>
  <si>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</si>
  <si>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</si>
  <si>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</si>
  <si>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</si>
  <si>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</si>
  <si>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</si>
  <si>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</si>
  <si>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</si>
  <si>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</si>
  <si>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</si>
  <si>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</si>
  <si>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</si>
  <si>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</si>
  <si>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</si>
  <si>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</si>
  <si>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</si>
  <si>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</si>
  <si>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</si>
  <si>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</si>
  <si>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</si>
  <si>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</si>
  <si>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</si>
  <si>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</si>
  <si>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</si>
  <si>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</si>
  <si>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</si>
  <si>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</si>
  <si>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</si>
  <si>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</si>
  <si>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</si>
  <si>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</si>
  <si>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</si>
  <si>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</si>
  <si>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</si>
  <si>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</si>
  <si>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</si>
  <si>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</si>
  <si>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</si>
  <si>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</si>
  <si>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</si>
  <si>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</si>
  <si>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</si>
  <si>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</si>
  <si>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</si>
  <si>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</si>
  <si>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</si>
  <si>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</si>
  <si>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</si>
  <si>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</si>
  <si>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</si>
  <si>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</si>
  <si>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</si>
  <si>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</si>
  <si>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</si>
  <si>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</si>
  <si>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</si>
  <si>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</si>
  <si>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</si>
  <si>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</si>
  <si>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</si>
  <si>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</si>
  <si>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</si>
  <si>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</si>
  <si>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</si>
  <si>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</si>
  <si>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</si>
  <si>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</si>
  <si>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</si>
  <si>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</si>
  <si>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</si>
  <si>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</si>
  <si>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</si>
  <si>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</si>
  <si>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</si>
  <si>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</si>
  <si>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</si>
  <si>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</si>
  <si>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</si>
  <si>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</si>
  <si>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</si>
  <si>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</si>
  <si>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</si>
  <si>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</si>
  <si>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</si>
  <si>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</si>
  <si>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</si>
  <si>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</si>
  <si>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</si>
  <si>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</si>
  <si>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</si>
  <si>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</si>
  <si>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</si>
  <si>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</si>
  <si>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</si>
  <si>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</si>
  <si>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</si>
  <si>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</si>
  <si>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</si>
  <si>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</si>
  <si>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</si>
  <si>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</si>
  <si>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</si>
  <si>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</si>
  <si>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</si>
  <si>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</si>
  <si>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</si>
  <si>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</si>
  <si>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</si>
  <si>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</si>
  <si>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</si>
  <si>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</si>
  <si>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</si>
  <si>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</si>
  <si>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</si>
  <si>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</si>
  <si>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</si>
  <si>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</si>
  <si>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</si>
  <si>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</si>
  <si>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</si>
  <si>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</si>
  <si>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</si>
  <si>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</si>
  <si>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</si>
  <si>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</si>
  <si>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</si>
  <si>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</si>
  <si>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</si>
  <si>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</si>
  <si>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</si>
  <si>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</si>
  <si>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</si>
  <si>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</si>
  <si>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</si>
  <si>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</si>
  <si>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</si>
  <si>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</si>
  <si>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</si>
  <si>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</si>
  <si>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</si>
  <si>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</si>
  <si>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</si>
  <si>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</si>
  <si>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</si>
  <si>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</si>
  <si>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</si>
  <si>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</si>
  <si>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</si>
  <si>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</si>
  <si>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</si>
  <si>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</si>
  <si>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</si>
  <si>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</si>
  <si>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</si>
  <si>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</si>
  <si>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</si>
  <si>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</si>
  <si>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</si>
  <si>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</si>
  <si>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</si>
  <si>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</si>
  <si>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</si>
  <si>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</si>
  <si>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</si>
  <si>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</si>
  <si>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</si>
  <si>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</si>
  <si>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</si>
  <si>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</si>
  <si>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</si>
  <si>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</si>
  <si>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</si>
  <si>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</si>
  <si>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</si>
  <si>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</si>
  <si>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</si>
  <si>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</si>
  <si>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</si>
  <si>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</si>
  <si>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</si>
  <si>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</si>
  <si>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</si>
  <si>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</si>
  <si>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</si>
  <si>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</si>
  <si>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</si>
  <si>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</si>
  <si>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</si>
  <si>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</si>
  <si>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</si>
  <si>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</si>
  <si>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</si>
  <si>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</si>
  <si>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</si>
  <si>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</si>
  <si>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</si>
  <si>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</si>
  <si>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</si>
  <si>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</si>
  <si>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</si>
  <si>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</si>
  <si>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</si>
  <si>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</si>
  <si>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</si>
  <si>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</si>
  <si>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</si>
  <si>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</si>
  <si>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</si>
  <si>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</si>
  <si>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</si>
  <si>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</si>
  <si>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</si>
  <si>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</si>
  <si>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</si>
  <si>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</si>
  <si>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</si>
  <si>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</si>
  <si>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</si>
  <si>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</si>
  <si>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</si>
  <si>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</si>
  <si>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</si>
  <si>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</si>
  <si>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</si>
  <si>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</si>
  <si>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</si>
  <si>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</si>
  <si>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</si>
  <si>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</si>
  <si>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</si>
  <si>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</si>
  <si>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</si>
  <si>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</si>
  <si>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</si>
  <si>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</si>
  <si>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</si>
  <si>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</si>
  <si>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</si>
  <si>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</si>
  <si>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</si>
  <si>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</si>
  <si>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</si>
  <si>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</si>
  <si>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</si>
  <si>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</si>
  <si>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</si>
  <si>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</si>
  <si>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</si>
  <si>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</si>
  <si>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</si>
  <si>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</si>
  <si>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</si>
  <si>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</si>
  <si>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</si>
  <si>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</si>
  <si>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</si>
  <si>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</si>
  <si>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</si>
  <si>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</si>
  <si>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</si>
  <si>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</si>
  <si>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</si>
  <si>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</si>
  <si>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</si>
  <si>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</si>
  <si>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</si>
  <si>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</si>
  <si>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</si>
  <si>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</si>
  <si>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</si>
  <si>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</si>
  <si>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</si>
  <si>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</si>
  <si>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</si>
  <si>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</si>
  <si>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</si>
  <si>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</si>
  <si>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</si>
  <si>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</si>
  <si>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</si>
  <si>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</si>
  <si>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</si>
  <si>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</si>
  <si>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</si>
  <si>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</si>
  <si>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</si>
  <si>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</si>
  <si>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</si>
  <si>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</si>
  <si>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</si>
  <si>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</si>
  <si>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</si>
  <si>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</si>
  <si>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</si>
  <si>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</si>
  <si>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</si>
  <si>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</si>
  <si>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</si>
  <si>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</si>
  <si>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</si>
  <si>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</si>
  <si>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</si>
  <si>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</si>
  <si>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</si>
  <si>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</si>
  <si>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</si>
  <si>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</si>
  <si>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</si>
  <si>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</si>
  <si>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</si>
  <si>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</si>
  <si>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</si>
  <si>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</si>
  <si>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</si>
  <si>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</si>
  <si>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</si>
  <si>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</si>
  <si>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</si>
  <si>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</si>
  <si>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</si>
  <si>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</si>
  <si>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</si>
  <si>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</si>
  <si>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</si>
  <si>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</si>
  <si>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</si>
  <si>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</si>
  <si>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</si>
  <si>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</si>
  <si>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</si>
  <si>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</si>
  <si>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</si>
  <si>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</si>
  <si>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</si>
  <si>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</si>
  <si>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</si>
  <si>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</si>
  <si>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</si>
  <si>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</si>
  <si>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</si>
  <si>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</si>
  <si>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</si>
  <si>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</si>
  <si>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</si>
  <si>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</si>
  <si>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</si>
  <si>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</si>
  <si>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</si>
  <si>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</si>
  <si>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</si>
  <si>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</si>
  <si>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</si>
  <si>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</si>
  <si>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</si>
  <si>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</si>
  <si>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</si>
  <si>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</si>
  <si>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</si>
  <si>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</si>
  <si>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</si>
  <si>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</si>
  <si>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</si>
  <si>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</si>
  <si>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</si>
  <si>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</si>
  <si>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</si>
  <si>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</si>
  <si>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</si>
  <si>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</si>
  <si>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</si>
  <si>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</si>
  <si>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</si>
  <si>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</si>
  <si>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</si>
  <si>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</si>
  <si>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</si>
  <si>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</si>
  <si>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</si>
  <si>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</si>
  <si>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</si>
  <si>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</si>
  <si>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</si>
  <si>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</si>
  <si>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</si>
  <si>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</si>
  <si>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</si>
  <si>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</si>
  <si>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</si>
  <si>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</si>
  <si>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</si>
  <si>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</si>
  <si>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</si>
  <si>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</si>
  <si>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</si>
  <si>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</si>
  <si>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</si>
  <si>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</si>
  <si>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</si>
  <si>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</si>
  <si>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</si>
  <si>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</si>
  <si>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</si>
  <si>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</si>
  <si>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</si>
  <si>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</si>
  <si>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</si>
  <si>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</si>
  <si>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</si>
  <si>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</si>
  <si>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</si>
  <si>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</si>
  <si>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</si>
  <si>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</si>
  <si>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</si>
  <si>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</si>
  <si>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</si>
  <si>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</si>
  <si>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</si>
  <si>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</si>
  <si>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</si>
  <si>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</si>
  <si>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</si>
  <si>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</si>
  <si>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</si>
  <si>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</si>
  <si>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</si>
  <si>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</si>
  <si>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</si>
  <si>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</si>
  <si>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</si>
  <si>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</si>
  <si>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</si>
  <si>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</si>
  <si>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</si>
  <si>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</si>
  <si>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</si>
  <si>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</si>
  <si>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</si>
  <si>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</si>
  <si>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</si>
  <si>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</si>
  <si>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</si>
  <si>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</si>
  <si>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</si>
  <si>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</si>
  <si>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</si>
  <si>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</si>
  <si>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</si>
  <si>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</si>
  <si>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</si>
  <si>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</si>
  <si>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</si>
  <si>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</si>
  <si>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</si>
  <si>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</si>
  <si>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</si>
  <si>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</si>
  <si>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</si>
  <si>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</si>
  <si>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</si>
  <si>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</si>
  <si>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</si>
  <si>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</si>
  <si>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</si>
  <si>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</si>
  <si>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</si>
  <si>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</si>
  <si>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</si>
  <si>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</si>
  <si>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</si>
  <si>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</si>
  <si>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</si>
  <si>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</si>
  <si>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</si>
  <si>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</si>
  <si>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</si>
  <si>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</si>
  <si>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</si>
  <si>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</si>
  <si>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</si>
  <si>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</si>
  <si>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</si>
  <si>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</si>
  <si>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</si>
  <si>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</si>
  <si>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</si>
  <si>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</si>
  <si>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</si>
  <si>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</si>
  <si>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</si>
  <si>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</si>
  <si>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</si>
  <si>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</si>
  <si>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</si>
  <si>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</si>
  <si>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</si>
  <si>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</si>
  <si>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</si>
  <si>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</si>
  <si>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</si>
  <si>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</si>
  <si>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</si>
  <si>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</si>
  <si>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</si>
  <si>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</si>
  <si>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</si>
  <si>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</si>
  <si>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</si>
  <si>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</si>
  <si>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</si>
  <si>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</si>
  <si>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</si>
  <si>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</si>
  <si>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</si>
  <si>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</si>
  <si>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</si>
  <si>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</si>
  <si>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</si>
  <si>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</si>
  <si>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</si>
  <si>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</si>
  <si>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</si>
  <si>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</si>
  <si>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</si>
  <si>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</si>
  <si>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</si>
  <si>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</si>
  <si>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</si>
  <si>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</si>
  <si>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</si>
  <si>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</si>
  <si>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</si>
  <si>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</si>
  <si>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</si>
  <si>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</si>
  <si>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</si>
  <si>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</si>
  <si>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</si>
  <si>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</si>
  <si>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</si>
  <si>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</si>
  <si>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</si>
  <si>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</si>
  <si>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</si>
  <si>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</si>
  <si>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</si>
  <si>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</si>
  <si>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</si>
  <si>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</si>
  <si>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</si>
  <si>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</si>
  <si>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</si>
  <si>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</si>
  <si>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</si>
  <si>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</si>
  <si>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</si>
  <si>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</si>
  <si>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</si>
  <si>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</si>
  <si>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</si>
  <si>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</si>
  <si>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</si>
  <si>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</si>
  <si>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</si>
  <si>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</si>
  <si>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</si>
  <si>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</si>
  <si>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</si>
  <si>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</si>
  <si>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</si>
  <si>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</si>
  <si>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</si>
  <si>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</si>
  <si>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</si>
  <si>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</si>
  <si>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</si>
  <si>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</si>
  <si>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</si>
  <si>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</si>
  <si>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</si>
  <si>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</si>
  <si>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</si>
  <si>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</si>
  <si>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</si>
  <si>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</si>
  <si>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</si>
  <si>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</si>
  <si>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</si>
  <si>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</si>
  <si>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</si>
  <si>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</si>
  <si>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</si>
  <si>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</si>
  <si>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</si>
  <si>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</si>
  <si>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</si>
  <si>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</si>
  <si>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</si>
  <si>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</si>
  <si>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</si>
  <si>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</si>
  <si>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</si>
  <si>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</si>
  <si>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</si>
  <si>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</si>
  <si>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</si>
  <si>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</si>
  <si>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</si>
  <si>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</si>
  <si>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</si>
  <si>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</si>
  <si>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</si>
  <si>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</si>
  <si>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</si>
  <si>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</si>
  <si>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</si>
  <si>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</si>
  <si>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</si>
  <si>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</si>
  <si>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</si>
  <si>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</si>
  <si>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</si>
  <si>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</si>
  <si>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</si>
  <si>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</si>
  <si>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</si>
  <si>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</si>
  <si>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</si>
  <si>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</si>
  <si>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</si>
  <si>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</si>
  <si>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</si>
  <si>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</si>
  <si>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</si>
  <si>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</si>
  <si>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</si>
  <si>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</si>
  <si>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</si>
  <si>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</si>
  <si>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</si>
  <si>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</si>
  <si>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</si>
  <si>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</si>
  <si>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</si>
  <si>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</si>
  <si>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</si>
  <si>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</si>
  <si>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</si>
  <si>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</si>
  <si>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</si>
  <si>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</si>
  <si>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</si>
  <si>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</si>
  <si>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</si>
  <si>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</si>
  <si>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</si>
  <si>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</si>
  <si>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</si>
  <si>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</si>
  <si>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</si>
  <si>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</si>
  <si>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</si>
  <si>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</si>
  <si>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</si>
  <si>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</si>
  <si>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</si>
  <si>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</si>
  <si>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</si>
  <si>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</si>
  <si>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</si>
  <si>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</si>
  <si>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</si>
  <si>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</si>
  <si>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</si>
  <si>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</si>
  <si>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</si>
  <si>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</si>
  <si>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</si>
  <si>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</si>
  <si>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</si>
  <si>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</si>
  <si>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</si>
  <si>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</si>
  <si>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</si>
  <si>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</si>
  <si>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</si>
  <si>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</si>
  <si>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</si>
  <si>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</si>
  <si>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</si>
  <si>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</si>
  <si>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</si>
  <si>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</si>
  <si>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</si>
  <si>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</si>
  <si>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</si>
  <si>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</si>
  <si>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</si>
  <si>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</si>
  <si>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</si>
  <si>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</si>
  <si>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</si>
  <si>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</si>
  <si>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</si>
  <si>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</si>
  <si>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</si>
  <si>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</si>
  <si>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</si>
  <si>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</si>
  <si>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</si>
  <si>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</si>
  <si>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</si>
  <si>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</si>
  <si>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</si>
  <si>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</si>
  <si>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</si>
  <si>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</si>
  <si>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</si>
  <si>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</si>
  <si>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</si>
  <si>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</si>
  <si>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</si>
  <si>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</si>
  <si>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</si>
  <si>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</si>
  <si>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</si>
  <si>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</si>
  <si>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</si>
  <si>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</si>
  <si>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</si>
  <si>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</si>
  <si>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</si>
  <si>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</si>
  <si>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</si>
  <si>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</si>
  <si>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</si>
  <si>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</si>
  <si>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</si>
  <si>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</si>
  <si>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</si>
  <si>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</si>
  <si>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</si>
  <si>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</si>
  <si>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</si>
  <si>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</si>
  <si>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</si>
  <si>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</si>
  <si>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</si>
  <si>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</si>
  <si>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</si>
  <si>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</si>
  <si>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</si>
  <si>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</si>
  <si>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</si>
  <si>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</si>
  <si>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</si>
  <si>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</si>
  <si>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</si>
  <si>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</si>
  <si>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</si>
  <si>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</si>
  <si>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</si>
  <si>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</si>
  <si>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</si>
  <si>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</si>
  <si>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</si>
  <si>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</si>
  <si>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</si>
  <si>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</si>
  <si>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</si>
  <si>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</si>
  <si>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</si>
  <si>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</si>
  <si>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</si>
  <si>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</si>
  <si>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</si>
  <si>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</si>
  <si>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</si>
  <si>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</si>
  <si>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</si>
  <si>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</si>
  <si>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</si>
  <si>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</si>
  <si>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</si>
  <si>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</si>
  <si>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</si>
  <si>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</si>
  <si>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</si>
  <si>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</si>
  <si>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</si>
  <si>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</si>
  <si>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</si>
  <si>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</si>
  <si>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</si>
  <si>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</si>
  <si>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</si>
  <si>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</si>
  <si>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</si>
  <si>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</si>
  <si>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</si>
  <si>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</si>
  <si>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</si>
  <si>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</si>
  <si>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</si>
  <si>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</si>
  <si>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</si>
  <si>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</si>
  <si>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</si>
  <si>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</si>
  <si>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</si>
  <si>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</si>
  <si>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</si>
  <si>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</si>
  <si>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</si>
  <si>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</si>
  <si>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</si>
  <si>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</si>
  <si>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</si>
  <si>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</si>
  <si>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</si>
  <si>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</si>
  <si>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</si>
  <si>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</si>
  <si>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</si>
  <si>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</si>
  <si>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</si>
  <si>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</si>
  <si>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</si>
  <si>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</si>
  <si>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</si>
  <si>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</si>
  <si>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</si>
  <si>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</si>
  <si>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</si>
  <si>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</si>
  <si>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</si>
  <si>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</si>
  <si>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</si>
  <si>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</si>
  <si>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</si>
  <si>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</si>
  <si>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</si>
  <si>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</si>
  <si>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</si>
  <si>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</si>
  <si>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</si>
  <si>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</si>
  <si>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</si>
  <si>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</si>
  <si>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</si>
  <si>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</si>
  <si>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</si>
  <si>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</si>
  <si>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</si>
  <si>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</si>
  <si>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</si>
  <si>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</si>
  <si>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</si>
  <si>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</si>
  <si>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</si>
  <si>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</si>
  <si>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</si>
  <si>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</si>
  <si>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</si>
  <si>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</si>
  <si>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</si>
  <si>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</si>
  <si>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</si>
  <si>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</si>
  <si>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</si>
  <si>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</si>
  <si>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</si>
  <si>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</si>
  <si>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</si>
  <si>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</si>
  <si>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</si>
  <si>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</si>
  <si>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</si>
  <si>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</si>
  <si>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</si>
  <si>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</si>
  <si>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</si>
  <si>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</si>
  <si>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</si>
  <si>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</si>
  <si>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</si>
  <si>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</si>
  <si>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</si>
  <si>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</si>
  <si>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</si>
  <si>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</si>
  <si>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</si>
  <si>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</si>
  <si>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</si>
  <si>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</si>
  <si>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</si>
  <si>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</si>
  <si>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</si>
  <si>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</si>
  <si>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</si>
  <si>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</si>
  <si>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</si>
  <si>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</si>
  <si>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</si>
  <si>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</si>
  <si>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</si>
  <si>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</si>
  <si>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</si>
  <si>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</si>
  <si>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</si>
  <si>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</si>
  <si>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</si>
  <si>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</si>
  <si>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</si>
  <si>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</si>
  <si>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</si>
  <si>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</si>
  <si>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</si>
  <si>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</si>
  <si>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</si>
  <si>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</si>
  <si>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</si>
  <si>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</si>
  <si>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</si>
  <si>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</si>
  <si>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</si>
  <si>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</si>
  <si>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</si>
  <si>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</si>
  <si>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</si>
  <si>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</si>
  <si>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</si>
  <si>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</si>
  <si>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</si>
  <si>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</si>
  <si>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</si>
  <si>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</si>
  <si>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</si>
  <si>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</si>
  <si>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</si>
  <si>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</si>
  <si>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</si>
  <si>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</si>
  <si>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</si>
  <si>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</si>
  <si>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</si>
  <si>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</si>
  <si>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</si>
  <si>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</si>
  <si>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</si>
  <si>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</si>
  <si>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</si>
  <si>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</si>
  <si>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</si>
  <si>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</si>
  <si>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</si>
  <si>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</si>
  <si>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</si>
  <si>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</si>
  <si>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</si>
  <si>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</si>
  <si>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</si>
  <si>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</si>
  <si>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</si>
  <si>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</si>
  <si>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</si>
  <si>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</si>
  <si>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</si>
  <si>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</si>
  <si>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</si>
  <si>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</si>
  <si>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</si>
  <si>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</si>
  <si>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</si>
  <si>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</si>
  <si>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</si>
  <si>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</si>
  <si>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</si>
  <si>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</si>
  <si>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</si>
  <si>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</si>
  <si>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</si>
  <si>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</si>
  <si>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</si>
  <si>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</si>
  <si>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</si>
  <si>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</si>
  <si>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</si>
  <si>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</si>
  <si>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</si>
  <si>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</si>
  <si>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</si>
  <si>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</si>
  <si>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</si>
  <si>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</si>
  <si>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</si>
  <si>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</si>
  <si>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</si>
  <si>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</si>
  <si>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</si>
  <si>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</si>
  <si>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</si>
  <si>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</si>
  <si>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</si>
  <si>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</si>
  <si>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</si>
  <si>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</si>
  <si>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</si>
  <si>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</si>
  <si>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</si>
  <si>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</si>
  <si>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</si>
  <si>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</si>
  <si>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</si>
  <si>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</si>
  <si>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</si>
  <si>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</si>
  <si>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</si>
  <si>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</si>
  <si>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</si>
  <si>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</si>
  <si>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</si>
  <si>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</si>
  <si>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</si>
  <si>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</si>
  <si>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</si>
  <si>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</si>
  <si>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</si>
  <si>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</si>
  <si>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</si>
  <si>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</si>
  <si>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</si>
  <si>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</si>
  <si>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</si>
  <si>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</si>
  <si>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</si>
  <si>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</si>
  <si>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</si>
  <si>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</si>
  <si>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</si>
  <si>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</si>
  <si>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</si>
  <si>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</si>
  <si>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</si>
  <si>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</si>
  <si>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</si>
  <si>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</si>
  <si>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</si>
  <si>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</si>
  <si>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</si>
  <si>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</si>
  <si>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</si>
  <si>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</si>
  <si>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</si>
  <si>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</si>
  <si>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</si>
  <si>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</si>
  <si>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</si>
  <si>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</si>
  <si>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</si>
  <si>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</si>
  <si>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</si>
  <si>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</si>
  <si>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</si>
  <si>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</si>
  <si>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</si>
  <si>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</si>
  <si>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</si>
  <si>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</si>
  <si>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</si>
  <si>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</si>
  <si>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</si>
  <si>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</si>
  <si>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</si>
  <si>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</si>
  <si>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</si>
  <si>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</si>
  <si>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</si>
  <si>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</si>
  <si>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</si>
  <si>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</si>
  <si>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</si>
  <si>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</si>
  <si>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</si>
  <si>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</si>
  <si>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</si>
  <si>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</si>
  <si>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</si>
  <si>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</si>
  <si>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</si>
  <si>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</si>
  <si>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</si>
  <si>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</si>
  <si>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</si>
  <si>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</si>
  <si>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</si>
  <si>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</si>
  <si>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</si>
  <si>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</si>
  <si>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</si>
  <si>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</si>
  <si>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</si>
  <si>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</si>
  <si>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</si>
  <si>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</si>
  <si>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</si>
  <si>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</si>
  <si>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</si>
  <si>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</si>
  <si>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</si>
  <si>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</si>
  <si>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</si>
  <si>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</si>
  <si>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</si>
  <si>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</si>
  <si>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</si>
  <si>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</si>
  <si>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</si>
  <si>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</si>
  <si>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</si>
  <si>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</si>
  <si>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</si>
  <si>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</si>
  <si>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</si>
  <si>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</si>
  <si>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</si>
  <si>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</si>
  <si>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</si>
  <si>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</si>
  <si>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</si>
  <si>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</si>
  <si>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</si>
  <si>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</si>
  <si>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</si>
  <si>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</si>
  <si>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</si>
  <si>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</si>
  <si>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</si>
  <si>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</si>
  <si>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</si>
  <si>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</si>
  <si>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</si>
  <si>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</si>
  <si>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</si>
  <si>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</si>
  <si>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</si>
  <si>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</si>
  <si>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</si>
  <si>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</si>
  <si>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</si>
  <si>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</si>
  <si>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</si>
  <si>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</si>
  <si>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</si>
  <si>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</si>
  <si>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</si>
  <si>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</si>
  <si>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</si>
  <si>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</si>
  <si>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</si>
  <si>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</si>
  <si>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</si>
  <si>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</si>
  <si>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</si>
  <si>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</si>
  <si>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</si>
  <si>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</si>
  <si>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</si>
  <si>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</si>
  <si>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</si>
  <si>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</si>
  <si>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</si>
  <si>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</si>
  <si>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</si>
  <si>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</si>
  <si>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</si>
  <si>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</si>
  <si>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</si>
  <si>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</si>
  <si>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</si>
  <si>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</si>
  <si>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</si>
  <si>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</si>
  <si>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</si>
  <si>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</si>
  <si>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</si>
  <si>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</si>
  <si>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</si>
  <si>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</si>
  <si>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</si>
  <si>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</si>
  <si>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</si>
  <si>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</si>
  <si>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</si>
  <si>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</si>
  <si>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</si>
  <si>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</si>
  <si>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</si>
  <si>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</si>
  <si>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</si>
  <si>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</si>
  <si>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</si>
  <si>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</si>
  <si>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</si>
  <si>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</si>
  <si>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</si>
  <si>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</si>
  <si>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</si>
  <si>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</si>
  <si>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</si>
  <si>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</si>
  <si>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</si>
  <si>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</si>
  <si>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</si>
  <si>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</si>
  <si>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</si>
  <si>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</si>
  <si>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</si>
  <si>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</si>
  <si>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</si>
  <si>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</si>
  <si>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</si>
  <si>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</si>
  <si>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</si>
  <si>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</si>
  <si>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</si>
  <si>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</si>
  <si>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</si>
  <si>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</si>
  <si>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</si>
  <si>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</si>
  <si>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</si>
  <si>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</si>
  <si>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</si>
  <si>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</si>
  <si>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</si>
  <si>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</si>
  <si>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</si>
  <si>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</si>
  <si>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</si>
  <si>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</si>
  <si>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</si>
  <si>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</si>
  <si>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</si>
  <si>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</si>
  <si>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</si>
  <si>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</si>
  <si>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</si>
  <si>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</si>
  <si>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</si>
  <si>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</si>
  <si>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</si>
  <si>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</si>
  <si>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</si>
  <si>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</si>
  <si>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</si>
  <si>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</si>
  <si>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</si>
  <si>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</si>
  <si>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</si>
  <si>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</si>
  <si>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</si>
  <si>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</si>
  <si>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</si>
  <si>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</si>
  <si>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</si>
  <si>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</si>
  <si>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</si>
  <si>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</si>
  <si>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</si>
  <si>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</si>
  <si>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</si>
  <si>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</si>
  <si>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</si>
  <si>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</si>
  <si>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</si>
  <si>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</si>
  <si>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</si>
  <si>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</si>
  <si>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</si>
  <si>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</si>
  <si>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</si>
  <si>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</si>
  <si>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</si>
  <si>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</si>
  <si>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</si>
  <si>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</si>
  <si>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</si>
  <si>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</si>
  <si>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</si>
  <si>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</si>
  <si>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</si>
  <si>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</si>
  <si>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</si>
  <si>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</si>
  <si>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</si>
  <si>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</si>
  <si>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</si>
  <si>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</si>
  <si>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</si>
  <si>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</si>
  <si>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</si>
  <si>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</si>
  <si>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</si>
  <si>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</si>
  <si>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</si>
  <si>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</si>
  <si>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</si>
  <si>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</si>
  <si>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</si>
  <si>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</si>
  <si>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</si>
  <si>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</si>
  <si>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</si>
  <si>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</si>
  <si>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</si>
  <si>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</si>
  <si>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</si>
  <si>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</si>
  <si>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</si>
  <si>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</si>
  <si>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</si>
  <si>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</si>
  <si>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</si>
  <si>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</si>
  <si>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</si>
  <si>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</si>
  <si>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</si>
  <si>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</si>
  <si>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</si>
  <si>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</si>
  <si>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</si>
  <si>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</si>
  <si>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</si>
  <si>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</si>
  <si>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</si>
  <si>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</si>
  <si>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</si>
  <si>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</si>
  <si>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</si>
  <si>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</si>
  <si>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</si>
  <si>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</si>
  <si>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</si>
  <si>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</si>
  <si>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</si>
  <si>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</si>
  <si>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</si>
  <si>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</si>
  <si>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</si>
  <si>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</si>
  <si>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</si>
  <si>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</si>
  <si>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</si>
  <si>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</si>
  <si>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</si>
  <si>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</si>
  <si>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</si>
  <si>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</si>
  <si>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</si>
  <si>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</si>
  <si>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</si>
  <si>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</si>
  <si>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</si>
  <si>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</si>
  <si>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</si>
  <si>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</si>
  <si>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</si>
  <si>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</si>
  <si>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</si>
  <si>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</si>
  <si>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</si>
  <si>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</si>
  <si>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</si>
  <si>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</si>
  <si>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</si>
  <si>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</si>
  <si>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</si>
  <si>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</si>
  <si>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</si>
  <si>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</si>
  <si>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</si>
  <si>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</si>
  <si>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</si>
  <si>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</si>
  <si>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</si>
  <si>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</si>
  <si>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</si>
  <si>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</si>
  <si>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</si>
  <si>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</si>
  <si>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</si>
  <si>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</si>
  <si>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</si>
  <si>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</si>
  <si>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</si>
  <si>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</si>
  <si>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</si>
  <si>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</si>
  <si>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</si>
  <si>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</si>
  <si>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</si>
  <si>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</si>
  <si>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</si>
  <si>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</si>
  <si>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</si>
  <si>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</si>
  <si>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</si>
  <si>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</si>
  <si>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</si>
  <si>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</si>
  <si>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</si>
  <si>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</si>
  <si>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</si>
  <si>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</si>
  <si>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</si>
  <si>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</si>
  <si>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</si>
  <si>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</si>
  <si>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</si>
  <si>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</si>
  <si>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</si>
  <si>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</si>
  <si>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</si>
  <si>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</si>
  <si>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</si>
  <si>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</si>
  <si>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</si>
  <si>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</si>
  <si>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</si>
  <si>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</si>
  <si>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</si>
  <si>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</si>
  <si>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</si>
  <si>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</si>
  <si>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</si>
  <si>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</si>
  <si>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</si>
  <si>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</si>
  <si>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</si>
  <si>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</si>
  <si>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</si>
  <si>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</si>
  <si>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</si>
  <si>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</si>
  <si>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</si>
  <si>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</si>
  <si>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</si>
  <si>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</si>
  <si>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</si>
  <si>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</si>
  <si>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</si>
  <si>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</si>
  <si>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</si>
  <si>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</si>
  <si>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</si>
  <si>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</si>
  <si>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</si>
  <si>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</si>
  <si>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</si>
  <si>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</si>
  <si>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</si>
  <si>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</si>
  <si>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</si>
  <si>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</si>
  <si>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</si>
  <si>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</si>
  <si>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</si>
  <si>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</si>
  <si>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</si>
  <si>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</si>
  <si>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</si>
  <si>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</si>
  <si>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</si>
  <si>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</si>
  <si>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</si>
  <si>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</si>
  <si>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</si>
  <si>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</si>
  <si>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</si>
  <si>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</si>
  <si>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</si>
  <si>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</si>
  <si>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</si>
  <si>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</si>
  <si>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</si>
  <si>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</si>
  <si>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</si>
  <si>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</si>
  <si>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</si>
  <si>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</si>
  <si>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</si>
  <si>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</si>
  <si>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</si>
  <si>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</si>
  <si>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</si>
  <si>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</si>
  <si>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</si>
  <si>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</si>
  <si>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</si>
  <si>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</si>
  <si>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</si>
  <si>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</si>
  <si>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</si>
  <si>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</si>
  <si>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</si>
  <si>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</si>
  <si>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</si>
  <si>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</si>
  <si>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</si>
  <si>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</si>
  <si>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</si>
  <si>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</si>
  <si>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</si>
  <si>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</si>
  <si>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</si>
  <si>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</si>
  <si>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</si>
  <si>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</si>
  <si>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</si>
  <si>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</si>
  <si>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</si>
  <si>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</si>
  <si>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</si>
  <si>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</si>
  <si>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</si>
  <si>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</si>
  <si>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</si>
  <si>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</si>
  <si>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</si>
  <si>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</si>
  <si>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</si>
  <si>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</si>
  <si>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</si>
  <si>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</si>
  <si>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</si>
  <si>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</si>
  <si>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</si>
  <si>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</si>
  <si>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</si>
  <si>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</si>
  <si>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</si>
  <si>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</si>
  <si>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</si>
  <si>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</si>
  <si>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</si>
  <si>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</si>
  <si>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</si>
  <si>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</si>
  <si>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</si>
  <si>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</si>
  <si>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</si>
  <si>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</si>
  <si>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</si>
  <si>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</si>
  <si>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</si>
  <si>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</si>
  <si>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</si>
  <si>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</si>
  <si>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</si>
  <si>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</si>
  <si>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</si>
  <si>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</si>
  <si>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</si>
  <si>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</si>
  <si>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</si>
  <si>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</si>
  <si>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</si>
  <si>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</si>
  <si>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</si>
  <si>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</si>
  <si>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</si>
  <si>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</si>
  <si>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</si>
  <si>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</si>
  <si>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</si>
  <si>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</si>
  <si>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</si>
  <si>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</si>
  <si>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</si>
  <si>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</si>
  <si>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</si>
  <si>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</si>
  <si>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</si>
  <si>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</si>
  <si>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</si>
  <si>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</si>
  <si>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</si>
  <si>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</si>
  <si>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</si>
  <si>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</si>
  <si>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</si>
  <si>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</si>
  <si>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</si>
  <si>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</si>
  <si>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</si>
  <si>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</si>
  <si>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</si>
  <si>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</si>
  <si>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</si>
  <si>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</si>
  <si>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</si>
  <si>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</si>
  <si>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</si>
  <si>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</si>
  <si>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</si>
  <si>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</si>
  <si>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</si>
  <si>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</si>
  <si>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</si>
  <si>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</si>
  <si>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</si>
  <si>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</si>
  <si>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</si>
  <si>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</si>
  <si>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</si>
  <si>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</si>
  <si>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</si>
  <si>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</si>
  <si>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</si>
  <si>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</si>
  <si>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</si>
  <si>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</si>
  <si>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</si>
  <si>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</si>
  <si>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</si>
  <si>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</si>
  <si>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</si>
  <si>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</si>
  <si>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</si>
  <si>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</si>
  <si>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</si>
  <si>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</si>
  <si>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</si>
  <si>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</si>
  <si>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</si>
  <si>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</si>
  <si>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</si>
  <si>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</si>
  <si>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</si>
  <si>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</si>
  <si>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</si>
  <si>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</si>
  <si>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</si>
  <si>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</si>
  <si>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</si>
  <si>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</si>
  <si>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</si>
  <si>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</si>
  <si>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</si>
  <si>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</si>
  <si>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</si>
  <si>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</si>
  <si>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</si>
  <si>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</si>
  <si>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</si>
  <si>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</si>
  <si>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</si>
  <si>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</si>
  <si>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</si>
  <si>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</si>
  <si>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</si>
  <si>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</si>
  <si>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</si>
  <si>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</si>
  <si>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</si>
  <si>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</si>
  <si>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</si>
  <si>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</si>
  <si>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</si>
  <si>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</si>
  <si>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</si>
  <si>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</si>
  <si>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</si>
  <si>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</si>
  <si>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</si>
  <si>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</si>
  <si>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</si>
  <si>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</si>
  <si>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</si>
  <si>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</si>
  <si>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</si>
  <si>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</si>
  <si>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</si>
  <si>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</si>
  <si>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</si>
  <si>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</si>
  <si>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</si>
  <si>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</si>
  <si>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</si>
  <si>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</si>
  <si>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</si>
  <si>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</si>
  <si>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</si>
  <si>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</si>
  <si>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</si>
  <si>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</si>
  <si>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</si>
  <si>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</si>
  <si>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</si>
  <si>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</si>
  <si>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</si>
  <si>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</si>
  <si>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</si>
  <si>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</si>
  <si>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</si>
  <si>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</si>
  <si>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</si>
  <si>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</si>
  <si>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</si>
  <si>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</si>
  <si>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</si>
  <si>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</si>
  <si>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</si>
  <si>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</si>
  <si>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</si>
  <si>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</si>
  <si>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</si>
  <si>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</si>
  <si>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</si>
  <si>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</si>
  <si>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</si>
  <si>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</si>
  <si>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</si>
  <si>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</si>
  <si>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</si>
  <si>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</si>
  <si>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</si>
  <si>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</si>
  <si>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</si>
  <si>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</si>
  <si>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</si>
  <si>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</si>
  <si>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</si>
  <si>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</si>
  <si>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</si>
  <si>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</si>
  <si>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</si>
  <si>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</si>
  <si>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</si>
  <si>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</si>
  <si>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</si>
  <si>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</si>
  <si>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</si>
  <si>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</si>
  <si>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</si>
  <si>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</si>
  <si>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</si>
  <si>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</si>
  <si>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</si>
  <si>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</si>
  <si>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</si>
  <si>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</si>
  <si>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</si>
  <si>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</si>
  <si>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</si>
  <si>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</si>
  <si>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</si>
  <si>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</si>
  <si>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</si>
  <si>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</si>
  <si>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</si>
  <si>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</si>
  <si>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</si>
  <si>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</si>
  <si>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</si>
  <si>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</si>
  <si>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</si>
  <si>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</si>
  <si>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</si>
  <si>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</si>
  <si>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</si>
  <si>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</si>
  <si>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</si>
  <si>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</si>
  <si>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</si>
  <si>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</si>
  <si>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</si>
  <si>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</si>
  <si>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</si>
  <si>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</si>
  <si>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</si>
  <si>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</si>
  <si>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</si>
  <si>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</si>
  <si>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</si>
  <si>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</si>
  <si>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</si>
  <si>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</si>
  <si>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</si>
  <si>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</si>
  <si>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</si>
  <si>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</si>
  <si>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</si>
  <si>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</si>
  <si>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</si>
  <si>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</si>
  <si>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</si>
  <si>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</si>
  <si>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</si>
  <si>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</si>
  <si>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</si>
  <si>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</si>
  <si>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</si>
  <si>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</si>
  <si>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</si>
  <si>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</si>
  <si>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</si>
  <si>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</si>
  <si>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</si>
  <si>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</si>
  <si>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</si>
  <si>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</si>
  <si>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</si>
  <si>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</si>
  <si>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</si>
  <si>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</si>
  <si>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</si>
  <si>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</si>
  <si>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</si>
  <si>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</si>
  <si>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</si>
  <si>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</si>
  <si>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</si>
  <si>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</si>
  <si>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</si>
  <si>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</si>
  <si>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</si>
  <si>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</si>
  <si>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</si>
  <si>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</si>
  <si>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</si>
  <si>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</si>
  <si>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</si>
  <si>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</si>
  <si>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</si>
  <si>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</si>
  <si>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</si>
  <si>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</si>
  <si>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</si>
  <si>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</si>
  <si>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</si>
  <si>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</si>
  <si>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</si>
  <si>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</si>
  <si>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</si>
  <si>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</si>
  <si>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</si>
  <si>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</si>
  <si>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</si>
  <si>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</si>
  <si>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</si>
  <si>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</si>
  <si>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</si>
  <si>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</si>
  <si>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</si>
  <si>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</si>
  <si>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</si>
  <si>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</si>
  <si>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</si>
  <si>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</si>
  <si>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</si>
  <si>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</si>
  <si>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</si>
  <si>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</si>
  <si>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</si>
  <si>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</si>
  <si>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</si>
  <si>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</si>
  <si>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</si>
  <si>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</si>
  <si>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</si>
  <si>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</si>
  <si>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</si>
  <si>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</si>
  <si>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</si>
  <si>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</si>
  <si>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</si>
  <si>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</si>
  <si>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</si>
  <si>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</si>
  <si>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</si>
  <si>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</si>
  <si>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</si>
  <si>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</si>
  <si>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</si>
  <si>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</si>
  <si>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</si>
  <si>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</si>
  <si>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</si>
  <si>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</si>
  <si>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</si>
  <si>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</si>
  <si>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</si>
  <si>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</si>
  <si>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</si>
  <si>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</si>
  <si>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</si>
  <si>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</si>
  <si>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</si>
  <si>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</si>
  <si>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</si>
  <si>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</si>
  <si>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</si>
  <si>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</si>
  <si>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</si>
  <si>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</si>
  <si>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</si>
  <si>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</si>
  <si>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</si>
  <si>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</si>
  <si>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</si>
  <si>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</si>
  <si>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</si>
  <si>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</si>
  <si>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</si>
  <si>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</si>
  <si>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</si>
  <si>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</si>
  <si>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</si>
  <si>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</si>
  <si>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</si>
  <si>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</si>
  <si>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</si>
  <si>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</si>
  <si>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</si>
  <si>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</si>
  <si>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</si>
  <si>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</si>
  <si>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</si>
  <si>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</si>
  <si>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</si>
  <si>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</si>
  <si>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</si>
  <si>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</si>
  <si>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</si>
  <si>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</si>
  <si>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</si>
  <si>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</si>
  <si>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</si>
  <si>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</si>
  <si>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</si>
  <si>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</si>
  <si>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</si>
  <si>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</si>
  <si>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</si>
  <si>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</si>
  <si>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</si>
  <si>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</si>
  <si>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</si>
  <si>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</si>
  <si>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</si>
  <si>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</si>
  <si>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</si>
  <si>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</si>
  <si>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</si>
  <si>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</si>
  <si>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</si>
  <si>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</si>
  <si>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</si>
  <si>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</si>
  <si>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</si>
  <si>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</si>
  <si>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</si>
  <si>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</si>
  <si>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</si>
  <si>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</si>
  <si>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</si>
  <si>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</si>
  <si>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</si>
  <si>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</si>
  <si>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</si>
  <si>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</si>
  <si>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</si>
  <si>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</si>
  <si>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</si>
  <si>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</si>
  <si>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</si>
  <si>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</si>
  <si>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</si>
  <si>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</si>
  <si>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</si>
  <si>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</si>
  <si>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</si>
  <si>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</si>
  <si>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</si>
  <si>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</si>
  <si>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</si>
  <si>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</si>
  <si>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</si>
  <si>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</si>
  <si>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</si>
  <si>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</si>
  <si>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</si>
  <si>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</si>
  <si>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</si>
  <si>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</si>
  <si>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</si>
  <si>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</si>
  <si>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</si>
  <si>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</si>
  <si>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</si>
  <si>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</si>
  <si>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</si>
  <si>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</si>
  <si>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</si>
  <si>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</si>
  <si>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</si>
  <si>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</si>
  <si>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</si>
  <si>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</si>
  <si>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</si>
  <si>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</si>
  <si>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</si>
  <si>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</si>
  <si>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</si>
  <si>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</si>
  <si>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</si>
  <si>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</si>
  <si>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</si>
  <si>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</si>
  <si>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</si>
  <si>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</si>
  <si>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</si>
  <si>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</si>
  <si>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</si>
  <si>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</si>
  <si>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</si>
  <si>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</si>
  <si>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</si>
  <si>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</si>
  <si>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</si>
  <si>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</si>
  <si>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</si>
  <si>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</si>
  <si>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</si>
  <si>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</si>
  <si>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</si>
  <si>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</si>
  <si>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</si>
  <si>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</si>
  <si>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</si>
  <si>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</si>
  <si>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</si>
  <si>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</si>
  <si>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</si>
  <si>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</si>
  <si>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</si>
  <si>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</si>
  <si>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</si>
  <si>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</si>
  <si>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</si>
  <si>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</si>
  <si>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</si>
  <si>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</si>
  <si>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</si>
  <si>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</si>
  <si>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</si>
  <si>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</si>
  <si>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</si>
  <si>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</si>
  <si>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</si>
  <si>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</si>
  <si>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</si>
  <si>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</si>
  <si>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</si>
  <si>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</si>
  <si>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</si>
  <si>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</si>
  <si>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</si>
  <si>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</si>
  <si>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</si>
  <si>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</si>
  <si>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</si>
  <si>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</si>
  <si>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</si>
  <si>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</si>
  <si>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</si>
  <si>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</si>
  <si>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</si>
  <si>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</si>
  <si>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</si>
  <si>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</si>
  <si>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</si>
  <si>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</si>
  <si>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</si>
  <si>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</si>
  <si>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</si>
  <si>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</si>
  <si>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</si>
  <si>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</si>
  <si>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</si>
  <si>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</si>
  <si>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</si>
  <si>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</si>
  <si>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</si>
  <si>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</si>
  <si>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</si>
  <si>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</si>
  <si>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</si>
  <si>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</si>
  <si>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</si>
  <si>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</si>
  <si>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</si>
  <si>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</si>
  <si>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</si>
  <si>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</si>
  <si>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</si>
  <si>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</si>
  <si>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</si>
  <si>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</si>
  <si>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</si>
  <si>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</si>
  <si>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</si>
  <si>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</si>
  <si>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</si>
  <si>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</si>
  <si>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</si>
  <si>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</si>
  <si>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</si>
  <si>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</si>
  <si>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</si>
  <si>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</si>
  <si>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</si>
  <si>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</si>
  <si>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</si>
  <si>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</si>
  <si>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</si>
  <si>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</si>
  <si>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</si>
  <si>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</si>
  <si>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</si>
  <si>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</si>
  <si>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</si>
  <si>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</si>
  <si>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</si>
  <si>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</si>
  <si>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</si>
  <si>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</si>
  <si>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</si>
  <si>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</si>
  <si>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</si>
  <si>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</si>
  <si>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</si>
  <si>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</si>
  <si>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</si>
  <si>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</si>
  <si>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</si>
  <si>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</si>
  <si>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</si>
  <si>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</si>
  <si>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</si>
  <si>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</si>
  <si>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</si>
  <si>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</si>
  <si>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</si>
  <si>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</si>
  <si>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</si>
  <si>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</si>
  <si>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</si>
  <si>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</si>
  <si>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</si>
  <si>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</si>
  <si>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</si>
  <si>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</si>
  <si>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</si>
  <si>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</si>
  <si>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</si>
  <si>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</si>
  <si>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</si>
  <si>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</si>
  <si>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</si>
  <si>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</si>
  <si>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</si>
  <si>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</si>
  <si>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</si>
  <si>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</si>
  <si>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</si>
  <si>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</si>
  <si>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</si>
  <si>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</si>
  <si>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</si>
  <si>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</si>
  <si>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</si>
  <si>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</si>
  <si>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</si>
  <si>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</si>
  <si>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</si>
  <si>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</si>
  <si>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</si>
  <si>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</si>
  <si>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</si>
  <si>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</si>
  <si>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</si>
  <si>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</si>
  <si>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</si>
  <si>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</si>
  <si>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</si>
  <si>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</si>
  <si>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</si>
  <si>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</si>
  <si>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</si>
  <si>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</si>
  <si>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</si>
  <si>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</si>
  <si>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</si>
  <si>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</si>
  <si>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</si>
  <si>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</si>
  <si>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</si>
  <si>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</si>
  <si>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</si>
  <si>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</si>
  <si>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</si>
  <si>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</si>
  <si>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</si>
  <si>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</si>
  <si>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</si>
  <si>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</si>
  <si>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</si>
  <si>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</si>
  <si>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</si>
  <si>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</si>
  <si>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</si>
  <si>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</si>
  <si>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</si>
  <si>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</si>
  <si>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</si>
  <si>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</si>
  <si>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</si>
  <si>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</si>
  <si>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</si>
  <si>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</si>
  <si>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</si>
  <si>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</si>
  <si>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</si>
  <si>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</si>
  <si>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</si>
  <si>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</si>
  <si>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</si>
  <si>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</si>
  <si>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</si>
  <si>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</si>
  <si>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</si>
  <si>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</si>
  <si>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</si>
  <si>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</si>
  <si>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</si>
  <si>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</si>
  <si>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</si>
  <si>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</si>
  <si>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</si>
  <si>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</si>
  <si>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</si>
  <si>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</si>
  <si>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</si>
  <si>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</si>
  <si>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</si>
  <si>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</si>
  <si>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</si>
  <si>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</si>
  <si>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</si>
  <si>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</si>
  <si>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</si>
  <si>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</si>
  <si>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</si>
  <si>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</si>
  <si>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</si>
  <si>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</si>
  <si>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</si>
  <si>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</si>
  <si>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</si>
  <si>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</si>
  <si>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</si>
  <si>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</si>
  <si>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</si>
  <si>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</si>
  <si>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</si>
  <si>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</si>
  <si>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</si>
  <si>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</si>
  <si>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</si>
  <si>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</si>
  <si>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</si>
  <si>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</si>
  <si>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</si>
  <si>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</si>
  <si>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</si>
  <si>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</si>
  <si>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</si>
  <si>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</si>
  <si>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</si>
  <si>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</si>
  <si>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</si>
  <si>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</si>
  <si>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</si>
  <si>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</si>
  <si>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</si>
  <si>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</si>
  <si>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</si>
  <si>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</si>
  <si>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</si>
  <si>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</si>
  <si>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</si>
  <si>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</si>
  <si>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</si>
  <si>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</si>
  <si>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</si>
  <si>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</si>
  <si>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</si>
  <si>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</si>
  <si>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</si>
  <si>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</si>
  <si>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</si>
  <si>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</si>
  <si>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</si>
  <si>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</si>
  <si>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</si>
  <si>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</si>
  <si>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</si>
  <si>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</si>
  <si>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</si>
  <si>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</si>
  <si>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</si>
  <si>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</si>
  <si>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</si>
  <si>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</si>
  <si>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</si>
  <si>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</si>
  <si>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</si>
  <si>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</si>
  <si>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</si>
  <si>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</si>
  <si>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</si>
  <si>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</si>
  <si>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</si>
  <si>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</si>
  <si>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</si>
  <si>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</si>
  <si>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</si>
  <si>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</si>
  <si>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</si>
  <si>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</si>
  <si>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</si>
  <si>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</si>
  <si>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</si>
  <si>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</si>
  <si>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</si>
  <si>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</si>
  <si>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</si>
  <si>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</si>
  <si>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</si>
  <si>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</si>
  <si>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</si>
  <si>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</si>
  <si>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</si>
  <si>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</si>
  <si>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</si>
  <si>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</si>
  <si>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</si>
  <si>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</si>
  <si>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</si>
  <si>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</si>
  <si>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</si>
  <si>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</si>
  <si>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</si>
  <si>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</si>
  <si>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</si>
  <si>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</si>
  <si>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</si>
  <si>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</si>
  <si>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</si>
  <si>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</si>
  <si>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</si>
  <si>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</si>
  <si>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</si>
  <si>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</si>
  <si>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</si>
  <si>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</si>
  <si>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</si>
  <si>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</si>
  <si>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</si>
  <si>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</si>
  <si>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</si>
  <si>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</si>
  <si>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</si>
  <si>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</si>
  <si>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</si>
  <si>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</si>
  <si>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</si>
  <si>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</si>
  <si>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</si>
  <si>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</si>
  <si>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</si>
  <si>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</si>
  <si>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</si>
  <si>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</si>
  <si>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</si>
  <si>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</si>
  <si>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</si>
  <si>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</si>
  <si>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</si>
  <si>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</si>
  <si>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</si>
  <si>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</si>
  <si>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</si>
  <si>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</si>
  <si>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</si>
  <si>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</si>
  <si>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</si>
  <si>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</si>
  <si>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</si>
  <si>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</si>
  <si>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</si>
  <si>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</si>
  <si>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</si>
  <si>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</si>
  <si>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</si>
  <si>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</si>
  <si>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</si>
  <si>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</si>
  <si>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</si>
  <si>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</si>
  <si>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</si>
  <si>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</si>
  <si>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</si>
  <si>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</si>
  <si>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</si>
  <si>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</si>
  <si>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</si>
  <si>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</si>
  <si>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</si>
  <si>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</si>
  <si>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</si>
  <si>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</si>
  <si>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</si>
  <si>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</si>
  <si>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</si>
  <si>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</si>
  <si>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</si>
  <si>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</si>
  <si>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</si>
  <si>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</si>
  <si>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</si>
  <si>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</si>
  <si>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</si>
  <si>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</si>
  <si>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</si>
  <si>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</si>
  <si>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</si>
  <si>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</si>
  <si>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</si>
  <si>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</si>
  <si>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</si>
  <si>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</si>
  <si>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</si>
  <si>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</si>
  <si>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</si>
  <si>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</si>
  <si>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</si>
  <si>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</si>
  <si>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</si>
  <si>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</si>
  <si>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</si>
  <si>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</si>
  <si>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</si>
  <si>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</si>
  <si>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</si>
  <si>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</si>
  <si>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</si>
  <si>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</si>
  <si>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</si>
  <si>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</si>
  <si>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</si>
  <si>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</si>
  <si>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</si>
  <si>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</si>
  <si>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</si>
  <si>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</si>
  <si>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</si>
  <si>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</si>
  <si>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</si>
  <si>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</si>
  <si>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</si>
  <si>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</si>
  <si>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</si>
  <si>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</si>
  <si>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</si>
  <si>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</si>
  <si>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</si>
  <si>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</si>
  <si>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</si>
  <si>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</si>
  <si>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</si>
  <si>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</si>
  <si>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</si>
  <si>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</si>
  <si>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</si>
  <si>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</si>
  <si>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</si>
  <si>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</si>
  <si>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</si>
  <si>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</si>
  <si>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</si>
  <si>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</si>
  <si>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</si>
  <si>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</si>
  <si>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</si>
  <si>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</si>
  <si>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</si>
  <si>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</si>
  <si>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</si>
  <si>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</si>
  <si>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</si>
  <si>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</si>
  <si>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</si>
  <si>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</si>
  <si>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</si>
  <si>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</si>
  <si>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</si>
  <si>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</si>
  <si>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</si>
  <si>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</si>
  <si>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</si>
  <si>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</si>
  <si>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</si>
  <si>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</si>
  <si>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</si>
  <si>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</si>
  <si>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</si>
  <si>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</si>
  <si>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</si>
  <si>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</si>
  <si>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</si>
  <si>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</si>
  <si>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</si>
  <si>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</si>
  <si>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</si>
  <si>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</si>
  <si>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</si>
  <si>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</si>
  <si>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</si>
  <si>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</si>
  <si>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</si>
  <si>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</si>
  <si>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</si>
  <si>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</si>
  <si>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</si>
  <si>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</si>
  <si>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</si>
  <si>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</si>
  <si>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</si>
  <si>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</si>
  <si>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</si>
  <si>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</si>
  <si>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</si>
  <si>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</si>
  <si>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</si>
  <si>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</si>
  <si>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</si>
  <si>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</si>
  <si>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</si>
  <si>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</si>
  <si>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</si>
  <si>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</si>
  <si>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</si>
  <si>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</si>
  <si>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</si>
  <si>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</si>
  <si>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</si>
  <si>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</si>
  <si>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</si>
  <si>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</si>
  <si>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</si>
  <si>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</si>
  <si>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</si>
  <si>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</si>
  <si>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</si>
  <si>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</si>
  <si>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</si>
  <si>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</si>
  <si>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</si>
  <si>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</si>
  <si>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</si>
  <si>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</si>
  <si>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</si>
  <si>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</si>
  <si>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</si>
  <si>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</si>
  <si>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</si>
  <si>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</si>
  <si>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</si>
  <si>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</si>
  <si>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</si>
  <si>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</si>
  <si>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</si>
  <si>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</si>
  <si>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</si>
  <si>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</si>
  <si>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</si>
  <si>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</si>
  <si>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</si>
  <si>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</si>
  <si>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</si>
  <si>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</si>
  <si>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</si>
  <si>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</si>
  <si>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</si>
  <si>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</si>
  <si>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</si>
  <si>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</si>
  <si>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</si>
  <si>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</si>
  <si>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</si>
  <si>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</si>
  <si>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</si>
  <si>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</si>
  <si>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</si>
  <si>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</si>
  <si>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</si>
  <si>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</si>
  <si>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</si>
  <si>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</si>
  <si>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</si>
  <si>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</si>
  <si>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</si>
  <si>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</si>
  <si>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</si>
  <si>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</si>
  <si>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</si>
  <si>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</si>
  <si>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</si>
  <si>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</si>
  <si>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</si>
  <si>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</si>
  <si>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</si>
  <si>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</si>
  <si>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</si>
  <si>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</si>
  <si>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</si>
  <si>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</si>
  <si>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</si>
  <si>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</si>
  <si>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</si>
  <si>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</si>
  <si>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</si>
  <si>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</si>
  <si>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</si>
  <si>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</si>
  <si>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</si>
  <si>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</si>
  <si>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</si>
  <si>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</si>
  <si>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</si>
  <si>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</si>
  <si>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</si>
  <si>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</si>
  <si>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</si>
  <si>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</si>
  <si>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</si>
  <si>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</si>
  <si>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</si>
  <si>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</si>
  <si>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</si>
  <si>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</si>
  <si>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</si>
  <si>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</si>
  <si>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</si>
  <si>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</si>
  <si>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</si>
  <si>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</si>
  <si>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</si>
  <si>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</si>
  <si>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</si>
  <si>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</si>
  <si>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</si>
  <si>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</si>
  <si>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</si>
  <si>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</si>
  <si>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</si>
  <si>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</si>
  <si>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</si>
  <si>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</si>
  <si>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</si>
  <si>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</si>
  <si>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</si>
  <si>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</si>
  <si>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</si>
  <si>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</si>
  <si>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</si>
  <si>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</si>
  <si>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</si>
  <si>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</si>
  <si>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</si>
  <si>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</si>
  <si>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</si>
  <si>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</si>
  <si>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</si>
  <si>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</si>
  <si>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</si>
  <si>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</si>
  <si>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</si>
  <si>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</si>
  <si>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</si>
  <si>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</si>
  <si>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</si>
  <si>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</si>
  <si>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</si>
  <si>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</si>
  <si>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</si>
  <si>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</si>
  <si>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</si>
  <si>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</si>
  <si>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</si>
  <si>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</si>
  <si>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</si>
  <si>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</si>
  <si>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</si>
  <si>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</si>
  <si>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</si>
  <si>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</si>
  <si>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</si>
  <si>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</si>
  <si>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</si>
  <si>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</si>
  <si>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</si>
  <si>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</si>
  <si>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</si>
  <si>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</si>
  <si>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</si>
  <si>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</si>
  <si>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</si>
  <si>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</si>
  <si>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</si>
  <si>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</si>
  <si>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</si>
  <si>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</si>
  <si>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</si>
  <si>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</si>
  <si>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</si>
  <si>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</si>
  <si>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</si>
  <si>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</si>
  <si>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</si>
  <si>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</si>
  <si>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</si>
  <si>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</si>
  <si>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</si>
  <si>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</si>
  <si>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</si>
  <si>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</si>
  <si>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</si>
  <si>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</si>
  <si>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</si>
  <si>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</si>
  <si>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</si>
  <si>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</si>
  <si>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</si>
  <si>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</si>
  <si>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</si>
  <si>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</si>
  <si>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</si>
  <si>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</si>
  <si>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</si>
  <si>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</si>
  <si>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</si>
  <si>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</si>
  <si>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</si>
  <si>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</si>
  <si>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</si>
  <si>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</si>
  <si>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</si>
  <si>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</si>
  <si>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</si>
  <si>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</si>
  <si>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</si>
  <si>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</si>
  <si>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</si>
  <si>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</si>
  <si>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</si>
  <si>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</si>
  <si>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</si>
  <si>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</si>
  <si>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</si>
  <si>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</si>
  <si>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</si>
  <si>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</si>
  <si>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</si>
  <si>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</si>
  <si>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</si>
  <si>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</si>
  <si>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</si>
  <si>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</si>
  <si>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</si>
  <si>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</si>
  <si>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</si>
  <si>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</si>
  <si>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</si>
  <si>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</si>
  <si>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</si>
  <si>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</si>
  <si>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</si>
  <si>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</si>
  <si>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</si>
  <si>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</si>
  <si>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</si>
  <si>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</si>
  <si>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</si>
  <si>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</si>
  <si>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</si>
  <si>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</si>
  <si>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</si>
  <si>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</si>
  <si>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</si>
  <si>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</si>
  <si>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</si>
  <si>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</si>
  <si>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</si>
  <si>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</si>
  <si>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</si>
  <si>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</si>
  <si>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</si>
  <si>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</si>
  <si>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</si>
  <si>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</si>
  <si>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</si>
  <si>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</si>
  <si>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</si>
  <si>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</si>
  <si>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</si>
  <si>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</si>
  <si>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</si>
  <si>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</si>
  <si>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</si>
  <si>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</si>
  <si>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</si>
  <si>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</si>
  <si>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</si>
  <si>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</si>
  <si>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</si>
  <si>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</si>
  <si>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</si>
  <si>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</si>
  <si>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</si>
  <si>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</si>
  <si>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</si>
  <si>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</si>
  <si>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</si>
  <si>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</si>
  <si>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</si>
  <si>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</si>
  <si>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</si>
  <si>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</si>
  <si>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</si>
  <si>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</si>
  <si>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</si>
  <si>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</si>
  <si>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</si>
  <si>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</si>
  <si>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</si>
  <si>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</si>
  <si>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</si>
  <si>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</si>
  <si>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</si>
  <si>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</si>
  <si>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</si>
  <si>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</si>
  <si>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</si>
  <si>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</si>
  <si>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</si>
  <si>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</si>
  <si>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</si>
  <si>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</si>
  <si>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</si>
  <si>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</si>
  <si>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</si>
  <si>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</si>
  <si>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</si>
  <si>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</si>
  <si>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</si>
  <si>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</si>
  <si>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</si>
  <si>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</si>
  <si>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</si>
  <si>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</si>
  <si>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</si>
  <si>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</si>
  <si>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</si>
  <si>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</si>
  <si>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</si>
  <si>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</si>
  <si>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</si>
  <si>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</si>
  <si>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</si>
  <si>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</si>
  <si>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</si>
  <si>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</si>
  <si>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</si>
  <si>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</si>
  <si>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</si>
  <si>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</si>
  <si>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</si>
  <si>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</si>
  <si>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</si>
  <si>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</si>
  <si>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</si>
  <si>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</si>
  <si>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</si>
  <si>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</si>
  <si>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</si>
  <si>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</si>
  <si>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</si>
  <si>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</si>
  <si>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</si>
  <si>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</si>
  <si>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</si>
  <si>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</si>
  <si>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</si>
  <si>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</si>
  <si>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</si>
  <si>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</si>
  <si>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</si>
  <si>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</si>
  <si>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</si>
  <si>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</si>
  <si>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</si>
  <si>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</si>
  <si>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</si>
  <si>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</si>
  <si>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</si>
  <si>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</si>
  <si>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</si>
  <si>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</si>
  <si>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</si>
  <si>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</si>
  <si>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</si>
  <si>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</si>
  <si>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</si>
  <si>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</si>
  <si>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</si>
  <si>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</si>
  <si>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</si>
  <si>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</si>
  <si>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</si>
  <si>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</si>
  <si>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</si>
  <si>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</si>
  <si>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</si>
  <si>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</si>
  <si>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</si>
  <si>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</si>
  <si>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</si>
  <si>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</si>
  <si>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</si>
  <si>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</si>
  <si>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</si>
  <si>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</si>
  <si>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</si>
  <si>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</si>
  <si>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</si>
  <si>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</si>
  <si>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</si>
  <si>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</si>
  <si>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</si>
  <si>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</si>
  <si>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</si>
  <si>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</si>
  <si>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</si>
  <si>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</si>
  <si>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</si>
  <si>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</si>
  <si>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</si>
  <si>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</si>
  <si>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</si>
  <si>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</si>
  <si>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</si>
  <si>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</si>
  <si>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</si>
  <si>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</si>
  <si>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</si>
  <si>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</si>
  <si>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</si>
  <si>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</si>
  <si>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</si>
  <si>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</si>
  <si>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</si>
  <si>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</si>
  <si>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</si>
  <si>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</si>
  <si>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</si>
  <si>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</si>
  <si>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</si>
  <si>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</si>
  <si>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</si>
  <si>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</si>
  <si>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</si>
  <si>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</si>
  <si>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</si>
  <si>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</si>
  <si>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</si>
  <si>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</si>
  <si>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</si>
  <si>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</si>
  <si>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</si>
  <si>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</si>
  <si>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</si>
  <si>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</si>
  <si>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</si>
  <si>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</si>
  <si>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</si>
  <si>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</si>
  <si>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</si>
  <si>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</si>
  <si>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</si>
  <si>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</si>
  <si>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</si>
  <si>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</si>
  <si>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</si>
  <si>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</si>
  <si>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</si>
  <si>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</si>
  <si>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</si>
  <si>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</si>
  <si>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</si>
  <si>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</si>
  <si>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</si>
  <si>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</si>
  <si>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</si>
  <si>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</si>
  <si>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</si>
  <si>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</si>
  <si>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</si>
  <si>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</si>
  <si>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</si>
  <si>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</si>
  <si>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</si>
  <si>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</si>
  <si>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</si>
  <si>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</si>
  <si>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</si>
  <si>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</si>
  <si>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</si>
  <si>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</si>
  <si>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</si>
  <si>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</si>
  <si>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</si>
  <si>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</si>
  <si>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</si>
  <si>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</si>
  <si>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</si>
  <si>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</si>
  <si>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</si>
  <si>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</si>
  <si>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</si>
  <si>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</si>
  <si>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</si>
  <si>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</si>
  <si>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</si>
  <si>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</si>
  <si>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</si>
  <si>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</si>
  <si>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</si>
  <si>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</si>
  <si>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</si>
  <si>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</si>
  <si>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</si>
  <si>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</si>
  <si>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</si>
  <si>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</si>
  <si>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</si>
  <si>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</si>
  <si>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</si>
  <si>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</si>
  <si>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</si>
  <si>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</si>
  <si>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</si>
  <si>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</si>
  <si>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</si>
  <si>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</si>
  <si>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</si>
  <si>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</si>
  <si>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</si>
  <si>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</si>
  <si>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</si>
  <si>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</si>
  <si>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</si>
  <si>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</si>
  <si>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</si>
  <si>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</si>
  <si>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</si>
  <si>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</si>
  <si>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</si>
  <si>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</si>
  <si>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</si>
  <si>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</si>
  <si>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</si>
  <si>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</si>
  <si>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</si>
  <si>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</si>
  <si>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</si>
  <si>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</si>
  <si>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</si>
  <si>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</si>
  <si>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</si>
  <si>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</si>
  <si>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</si>
  <si>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</si>
  <si>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</si>
  <si>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</si>
  <si>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</si>
  <si>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</si>
  <si>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</si>
  <si>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</si>
  <si>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</si>
  <si>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</si>
  <si>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</si>
  <si>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</si>
  <si>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</si>
  <si>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</si>
  <si>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</si>
  <si>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</si>
  <si>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</si>
  <si>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</si>
  <si>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</si>
  <si>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</si>
  <si>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</si>
  <si>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</si>
  <si>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</si>
  <si>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</si>
  <si>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</si>
  <si>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</si>
  <si>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</si>
  <si>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</si>
  <si>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</si>
  <si>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</si>
  <si>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</si>
  <si>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</si>
  <si>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</si>
  <si>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</si>
  <si>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</si>
  <si>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</si>
  <si>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</si>
  <si>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</si>
  <si>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</si>
  <si>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</si>
  <si>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</si>
  <si>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</si>
  <si>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</si>
  <si>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</si>
  <si>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</si>
  <si>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</si>
  <si>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</si>
  <si>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</si>
  <si>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</si>
  <si>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</si>
  <si>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</si>
  <si>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</si>
  <si>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</si>
  <si>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</si>
  <si>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</si>
  <si>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</si>
  <si>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</si>
  <si>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</si>
  <si>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</si>
  <si>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</si>
  <si>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</si>
  <si>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</si>
  <si>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</si>
  <si>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</si>
  <si>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</si>
  <si>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</si>
  <si>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</si>
  <si>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</si>
  <si>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</si>
  <si>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</si>
  <si>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</si>
  <si>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</si>
  <si>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</si>
  <si>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</si>
  <si>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</si>
  <si>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</si>
  <si>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</si>
  <si>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</si>
  <si>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</si>
  <si>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</si>
  <si>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</si>
  <si>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</si>
  <si>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</si>
  <si>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</si>
  <si>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</si>
  <si>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</si>
  <si>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</si>
  <si>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</si>
  <si>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</si>
  <si>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</si>
  <si>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</si>
  <si>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</si>
  <si>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</si>
  <si>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</si>
  <si>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</si>
  <si>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</si>
  <si>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</si>
  <si>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</si>
  <si>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</si>
  <si>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</si>
  <si>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</si>
  <si>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</si>
  <si>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</si>
  <si>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</si>
  <si>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</si>
  <si>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</si>
  <si>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</si>
  <si>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</si>
  <si>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</si>
  <si>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</si>
  <si>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</si>
  <si>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</si>
  <si>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</si>
  <si>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</si>
  <si>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</si>
  <si>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</si>
  <si>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</si>
  <si>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</si>
  <si>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</si>
  <si>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</si>
  <si>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</si>
  <si>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</si>
  <si>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</si>
  <si>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</si>
  <si>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</si>
  <si>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</si>
  <si>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</si>
  <si>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</si>
  <si>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</si>
  <si>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</si>
  <si>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</si>
  <si>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</si>
  <si>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</si>
  <si>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</si>
  <si>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</si>
  <si>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</si>
  <si>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</si>
  <si>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</si>
  <si>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</si>
  <si>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</si>
  <si>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</si>
  <si>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</si>
  <si>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</si>
  <si>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</si>
  <si>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</si>
  <si>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</si>
  <si>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</si>
  <si>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</si>
  <si>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</si>
  <si>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</si>
  <si>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</si>
  <si>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</si>
  <si>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</si>
  <si>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</si>
  <si>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</si>
  <si>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</si>
  <si>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</si>
  <si>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</si>
  <si>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</si>
  <si>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</si>
  <si>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</si>
  <si>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</si>
  <si>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</si>
  <si>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</si>
  <si>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</si>
  <si>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</si>
  <si>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</si>
  <si>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</si>
  <si>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</si>
  <si>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</si>
  <si>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</si>
  <si>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</si>
  <si>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</si>
  <si>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</si>
  <si>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</si>
  <si>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</si>
  <si>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</si>
  <si>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</si>
  <si>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</si>
  <si>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</si>
  <si>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</si>
  <si>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</si>
  <si>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</si>
  <si>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</si>
  <si>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</si>
  <si>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</si>
  <si>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</si>
  <si>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</si>
  <si>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</si>
  <si>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</si>
  <si>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</si>
  <si>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</si>
  <si>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</si>
  <si>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</si>
  <si>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</si>
  <si>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</si>
  <si>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</si>
  <si>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</si>
  <si>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</si>
  <si>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</si>
  <si>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</si>
  <si>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</si>
  <si>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</si>
  <si>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</si>
  <si>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</si>
  <si>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</si>
  <si>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</si>
  <si>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</si>
  <si>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</si>
  <si>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</si>
  <si>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</si>
  <si>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</si>
  <si>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</si>
  <si>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</si>
  <si>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</si>
  <si>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</si>
  <si>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</si>
  <si>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</si>
  <si>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</si>
  <si>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</si>
  <si>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</si>
  <si>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</si>
  <si>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</si>
  <si>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</si>
  <si>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</si>
  <si>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</si>
  <si>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</si>
  <si>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</si>
  <si>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</si>
  <si>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</si>
  <si>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</si>
  <si>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</si>
  <si>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</si>
  <si>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</si>
  <si>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</si>
  <si>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</si>
  <si>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</si>
  <si>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</si>
  <si>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</si>
  <si>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</si>
  <si>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</si>
  <si>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</si>
  <si>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</si>
  <si>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</si>
  <si>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</si>
  <si>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</si>
  <si>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</si>
  <si>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</si>
  <si>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</si>
  <si>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</si>
  <si>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</si>
  <si>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</si>
  <si>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</si>
  <si>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</si>
  <si>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</si>
  <si>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</si>
  <si>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</si>
  <si>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</si>
  <si>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</si>
  <si>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</si>
  <si>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</si>
  <si>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</si>
  <si>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</si>
  <si>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</si>
  <si>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</si>
  <si>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</si>
  <si>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</si>
  <si>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</si>
  <si>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</si>
  <si>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</si>
  <si>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</si>
  <si>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</si>
  <si>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</si>
  <si>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</si>
  <si>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</si>
  <si>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</si>
  <si>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</si>
  <si>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</si>
  <si>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</si>
  <si>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</si>
  <si>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</si>
  <si>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</si>
  <si>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</si>
  <si>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</si>
  <si>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</si>
  <si>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</si>
  <si>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</si>
  <si>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</si>
  <si>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</si>
  <si>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</si>
  <si>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</si>
  <si>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</si>
  <si>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</si>
  <si>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</si>
  <si>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</si>
  <si>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</si>
  <si>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</si>
  <si>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</si>
  <si>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</si>
  <si>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</si>
  <si>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</si>
  <si>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</si>
  <si>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</si>
  <si>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</si>
  <si>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</si>
  <si>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</si>
  <si>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</si>
  <si>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</si>
  <si>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</si>
  <si>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</si>
  <si>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</si>
  <si>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</si>
  <si>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</si>
  <si>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</si>
  <si>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</si>
  <si>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</si>
  <si>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</si>
  <si>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</si>
  <si>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</si>
  <si>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</si>
  <si>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</si>
  <si>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</si>
  <si>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</si>
  <si>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</si>
  <si>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</si>
  <si>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</si>
  <si>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</si>
  <si>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</si>
  <si>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</si>
  <si>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</si>
  <si>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</si>
  <si>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</si>
  <si>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</si>
  <si>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</si>
  <si>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</si>
  <si>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</si>
  <si>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</si>
  <si>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</si>
  <si>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</si>
  <si>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</si>
  <si>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</si>
  <si>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</si>
  <si>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</si>
  <si>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</si>
  <si>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</si>
  <si>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</si>
  <si>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</si>
  <si>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</si>
  <si>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</si>
  <si>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</si>
  <si>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</si>
  <si>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</si>
  <si>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</si>
  <si>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</si>
  <si>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</si>
  <si>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</si>
  <si>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</si>
  <si>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</si>
  <si>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</si>
  <si>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</si>
  <si>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</si>
  <si>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</si>
  <si>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</si>
  <si>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</si>
  <si>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</si>
  <si>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</si>
  <si>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</si>
  <si>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</si>
  <si>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</si>
  <si>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</si>
  <si>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</si>
  <si>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</si>
  <si>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</si>
  <si>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</si>
  <si>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</si>
  <si>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</si>
  <si>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</si>
  <si>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</si>
  <si>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</si>
  <si>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</si>
  <si>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</si>
  <si>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</si>
  <si>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</si>
  <si>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</si>
  <si>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</si>
  <si>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</si>
  <si>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</si>
  <si>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</si>
  <si>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</si>
  <si>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</si>
  <si>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</si>
  <si>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</si>
  <si>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</si>
  <si>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</si>
  <si>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</si>
  <si>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</si>
  <si>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</si>
  <si>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</si>
  <si>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</si>
  <si>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</si>
  <si>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</si>
  <si>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</si>
  <si>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</si>
  <si>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</si>
  <si>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</si>
  <si>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</si>
  <si>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</si>
  <si>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</si>
  <si>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</si>
  <si>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</si>
  <si>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</si>
  <si>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</si>
  <si>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</si>
  <si>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</si>
  <si>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</si>
  <si>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</si>
  <si>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</si>
  <si>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</si>
  <si>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</si>
  <si>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</si>
  <si>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</si>
  <si>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</si>
  <si>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</si>
  <si>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</si>
  <si>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</si>
  <si>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</si>
  <si>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</si>
  <si>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</si>
  <si>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</si>
  <si>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</si>
  <si>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</si>
  <si>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</si>
  <si>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</si>
  <si>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</si>
  <si>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</si>
  <si>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</si>
  <si>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</si>
  <si>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</si>
  <si>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</si>
  <si>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</si>
  <si>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</si>
  <si>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</si>
  <si>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</si>
  <si>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</si>
  <si>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</si>
  <si>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</si>
  <si>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</si>
  <si>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</si>
  <si>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</si>
  <si>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</si>
  <si>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</si>
  <si>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</si>
  <si>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</si>
  <si>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</si>
  <si>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</si>
  <si>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</si>
  <si>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</si>
  <si>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</si>
  <si>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</si>
  <si>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</si>
  <si>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</si>
  <si>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</si>
  <si>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</si>
  <si>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</si>
  <si>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</si>
  <si>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</si>
  <si>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</si>
  <si>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</si>
  <si>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</si>
  <si>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</si>
  <si>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</si>
  <si>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</si>
  <si>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</si>
  <si>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</si>
  <si>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</si>
  <si>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</si>
  <si>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</si>
  <si>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</si>
  <si>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</si>
  <si>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</si>
  <si>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</si>
  <si>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</si>
  <si>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</si>
  <si>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</si>
  <si>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</si>
  <si>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</si>
  <si>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</si>
  <si>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</si>
  <si>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</si>
  <si>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</si>
  <si>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</si>
  <si>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</si>
  <si>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</si>
  <si>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</si>
  <si>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</si>
  <si>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</si>
  <si>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</si>
  <si>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</si>
  <si>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</si>
  <si>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</si>
  <si>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</si>
  <si>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</si>
  <si>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</si>
  <si>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</si>
  <si>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</si>
  <si>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</si>
  <si>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</si>
  <si>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</si>
  <si>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</si>
  <si>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</si>
  <si>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</si>
  <si>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</si>
  <si>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</si>
  <si>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</si>
  <si>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</si>
  <si>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</si>
  <si>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</si>
  <si>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</si>
  <si>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</si>
  <si>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</si>
  <si>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</si>
  <si>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</si>
  <si>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</si>
  <si>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</si>
  <si>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</si>
  <si>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</si>
  <si>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</si>
  <si>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</si>
  <si>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</si>
  <si>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</si>
  <si>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</si>
  <si>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</si>
  <si>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</si>
  <si>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</si>
  <si>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</si>
  <si>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</si>
  <si>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</si>
  <si>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</si>
  <si>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</si>
  <si>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</si>
  <si>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</si>
  <si>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</si>
  <si>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</si>
  <si>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</si>
  <si>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</si>
  <si>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</si>
  <si>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</si>
  <si>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</si>
  <si>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</si>
  <si>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</si>
  <si>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</si>
  <si>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</si>
  <si>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</si>
  <si>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</si>
  <si>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</si>
  <si>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</si>
  <si>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</si>
  <si>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</si>
  <si>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</si>
  <si>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</si>
  <si>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</si>
  <si>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</si>
  <si>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</si>
  <si>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</si>
  <si>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</si>
  <si>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</si>
  <si>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</si>
  <si>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</si>
  <si>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</si>
  <si>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</si>
  <si>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</si>
  <si>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</si>
  <si>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</si>
  <si>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</si>
  <si>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</si>
  <si>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</si>
  <si>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</si>
  <si>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</si>
  <si>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</si>
  <si>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</si>
  <si>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</si>
  <si>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</si>
  <si>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</si>
  <si>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</si>
  <si>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</si>
  <si>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</si>
  <si>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</si>
  <si>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</si>
  <si>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</si>
  <si>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</si>
  <si>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</si>
  <si>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</si>
  <si>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</si>
  <si>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</si>
  <si>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</si>
  <si>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</si>
  <si>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</si>
  <si>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</si>
  <si>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</si>
  <si>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</si>
  <si>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</si>
  <si>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</si>
  <si>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</si>
  <si>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</si>
  <si>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</si>
  <si>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</si>
  <si>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</si>
  <si>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</si>
  <si>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</si>
  <si>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</si>
  <si>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</si>
  <si>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</si>
  <si>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</si>
  <si>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</si>
  <si>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</si>
  <si>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</si>
  <si>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</si>
  <si>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</si>
  <si>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</si>
  <si>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</si>
  <si>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</si>
  <si>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</si>
  <si>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</si>
  <si>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</si>
  <si>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</si>
  <si>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</si>
  <si>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</si>
  <si>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</si>
  <si>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</si>
  <si>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</si>
  <si>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</si>
  <si>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</si>
  <si>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</si>
  <si>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</si>
  <si>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</si>
  <si>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</si>
  <si>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</si>
  <si>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</si>
  <si>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</si>
  <si>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</si>
  <si>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</si>
  <si>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</si>
  <si>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</si>
  <si>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</si>
  <si>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</si>
  <si>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</si>
  <si>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</si>
  <si>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</si>
  <si>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</si>
  <si>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</si>
  <si>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</si>
  <si>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</si>
  <si>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</si>
  <si>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</si>
  <si>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</si>
  <si>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</si>
  <si>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</si>
  <si>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</si>
  <si>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</si>
  <si>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</si>
  <si>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</si>
  <si>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</si>
  <si>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</si>
  <si>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</si>
  <si>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</si>
  <si>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</si>
  <si>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</si>
  <si>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</si>
  <si>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</si>
  <si>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</si>
  <si>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</si>
  <si>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</si>
  <si>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</si>
  <si>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</si>
  <si>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</si>
  <si>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</si>
  <si>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</si>
  <si>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</si>
  <si>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</si>
  <si>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</si>
  <si>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</si>
  <si>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</si>
  <si>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</si>
  <si>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</si>
  <si>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</si>
  <si>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</si>
  <si>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</si>
  <si>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</si>
  <si>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</si>
  <si>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</si>
  <si>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</si>
  <si>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</si>
  <si>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</si>
  <si>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</si>
  <si>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</si>
  <si>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</si>
  <si>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</si>
  <si>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</si>
  <si>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</si>
  <si>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</si>
  <si>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</si>
  <si>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</si>
  <si>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</si>
  <si>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</si>
  <si>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</si>
  <si>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</si>
  <si>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</si>
  <si>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</si>
  <si>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</si>
  <si>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</si>
  <si>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</si>
  <si>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</si>
  <si>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</si>
  <si>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</si>
  <si>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</si>
  <si>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</si>
  <si>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</si>
  <si>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</si>
  <si>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</si>
  <si>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</si>
  <si>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</si>
  <si>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</si>
  <si>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</si>
  <si>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</si>
  <si>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</si>
  <si>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</si>
  <si>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</si>
  <si>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</si>
  <si>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</si>
  <si>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</si>
  <si>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</si>
  <si>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</si>
  <si>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</si>
  <si>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</si>
  <si>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</si>
  <si>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</si>
  <si>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</si>
  <si>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</si>
  <si>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</si>
  <si>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</si>
  <si>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</si>
  <si>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</si>
  <si>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</si>
  <si>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</si>
  <si>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</si>
  <si>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</si>
  <si>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</si>
  <si>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</si>
  <si>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</si>
  <si>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</si>
  <si>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</si>
  <si>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</si>
  <si>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</si>
  <si>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</si>
  <si>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</si>
  <si>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</si>
  <si>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</si>
  <si>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</si>
  <si>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</si>
  <si>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</si>
  <si>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</si>
  <si>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</si>
  <si>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</si>
  <si>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</si>
  <si>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</si>
  <si>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</si>
  <si>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</si>
  <si>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</si>
  <si>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</si>
  <si>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</si>
  <si>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</si>
  <si>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</si>
  <si>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</si>
  <si>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</si>
  <si>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</si>
  <si>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</si>
  <si>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</si>
  <si>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</si>
  <si>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</si>
  <si>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</si>
  <si>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</si>
  <si>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</si>
  <si>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</si>
  <si>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</si>
  <si>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</si>
  <si>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</si>
  <si>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</si>
  <si>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</si>
  <si>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</si>
  <si>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</si>
  <si>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</si>
  <si>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</si>
  <si>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</si>
  <si>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</si>
  <si>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</si>
  <si>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</si>
  <si>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</si>
  <si>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</si>
  <si>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</si>
  <si>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</si>
  <si>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</si>
  <si>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</si>
  <si>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</si>
  <si>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</si>
  <si>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</si>
  <si>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</si>
  <si>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</si>
  <si>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</si>
  <si>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</si>
  <si>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</si>
  <si>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</si>
  <si>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</si>
  <si>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</si>
  <si>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</si>
  <si>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</si>
  <si>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</si>
  <si>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</si>
  <si>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</si>
  <si>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</si>
  <si>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</si>
  <si>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</si>
  <si>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</si>
  <si>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</si>
  <si>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</si>
  <si>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</si>
  <si>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</si>
  <si>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</si>
  <si>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</si>
  <si>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</si>
  <si>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</si>
  <si>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</si>
  <si>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</si>
  <si>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</si>
  <si>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</si>
  <si>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</si>
  <si>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</si>
  <si>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</si>
  <si>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</si>
  <si>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</si>
  <si>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</si>
  <si>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</si>
  <si>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</si>
  <si>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</si>
  <si>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</si>
  <si>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</si>
  <si>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</si>
  <si>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</si>
  <si>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</si>
  <si>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</si>
  <si>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</si>
  <si>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</si>
  <si>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</si>
  <si>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</si>
  <si>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</si>
  <si>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</si>
  <si>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</si>
  <si>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</si>
  <si>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</si>
  <si>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</si>
  <si>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</si>
  <si>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</si>
  <si>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</si>
  <si>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</si>
  <si>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</si>
  <si>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</si>
  <si>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</si>
  <si>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</si>
  <si>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</si>
  <si>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</si>
  <si>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</si>
  <si>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</si>
  <si>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</si>
  <si>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</si>
  <si>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</si>
  <si>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</si>
  <si>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</si>
  <si>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</si>
  <si>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</si>
  <si>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</si>
  <si>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</si>
  <si>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</si>
  <si>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</si>
  <si>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</si>
  <si>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</si>
  <si>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</si>
  <si>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</si>
  <si>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</si>
  <si>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</si>
  <si>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</si>
  <si>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</si>
  <si>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</si>
  <si>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</si>
  <si>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</si>
  <si>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</si>
  <si>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</si>
  <si>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</si>
  <si>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</si>
  <si>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</si>
  <si>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</si>
  <si>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</si>
  <si>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</si>
  <si>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</si>
  <si>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</si>
  <si>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</si>
  <si>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</si>
  <si>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</si>
  <si>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</si>
  <si>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</si>
  <si>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</si>
  <si>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</si>
  <si>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</si>
  <si>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</si>
  <si>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</si>
  <si>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</si>
  <si>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</si>
  <si>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</si>
  <si>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</si>
  <si>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</si>
  <si>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</si>
  <si>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</si>
  <si>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</si>
  <si>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</si>
  <si>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</si>
  <si>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</si>
  <si>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</si>
  <si>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</si>
  <si>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</si>
  <si>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</si>
  <si>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</si>
  <si>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</si>
  <si>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</si>
  <si>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</si>
  <si>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</si>
  <si>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</si>
  <si>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</si>
  <si>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</si>
  <si>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</si>
  <si>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</si>
  <si>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</si>
  <si>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</si>
  <si>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</si>
  <si>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</si>
  <si>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</si>
  <si>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</si>
  <si>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</si>
  <si>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</si>
  <si>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</si>
  <si>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</si>
  <si>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</si>
  <si>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</si>
  <si>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</si>
  <si>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</si>
  <si>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</si>
  <si>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</si>
  <si>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</si>
  <si>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</si>
  <si>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</si>
  <si>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</si>
  <si>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</si>
  <si>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</si>
  <si>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</si>
  <si>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</si>
  <si>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</si>
  <si>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</si>
  <si>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</si>
  <si>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</si>
  <si>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</si>
  <si>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</si>
  <si>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</si>
  <si>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</si>
  <si>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</si>
  <si>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</si>
  <si>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</si>
  <si>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</si>
  <si>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</si>
  <si>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</si>
  <si>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</si>
  <si>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</si>
  <si>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</si>
  <si>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</si>
  <si>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</si>
  <si>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</si>
  <si>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</si>
  <si>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</si>
  <si>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</si>
  <si>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</si>
  <si>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</si>
  <si>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</si>
  <si>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</si>
  <si>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</si>
  <si>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</si>
  <si>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</si>
  <si>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</si>
  <si>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</si>
  <si>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</si>
  <si>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</si>
  <si>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</si>
  <si>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</si>
  <si>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</si>
  <si>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</si>
  <si>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</si>
  <si>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</si>
  <si>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</si>
  <si>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</si>
  <si>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</si>
  <si>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</si>
  <si>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</si>
  <si>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</si>
  <si>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</si>
  <si>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</si>
  <si>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</si>
  <si>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</si>
  <si>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</si>
  <si>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</si>
  <si>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</si>
  <si>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</si>
  <si>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</si>
  <si>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</si>
  <si>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</si>
  <si>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</si>
  <si>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</si>
  <si>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</si>
  <si>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</si>
  <si>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</si>
  <si>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</si>
  <si>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</si>
  <si>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</si>
  <si>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</si>
  <si>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</si>
  <si>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</si>
  <si>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</si>
  <si>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</si>
  <si>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</si>
  <si>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</si>
  <si>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</si>
  <si>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</si>
  <si>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</si>
  <si>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</si>
  <si>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</si>
  <si>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</si>
  <si>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</si>
  <si>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</si>
  <si>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</si>
  <si>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</si>
  <si>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</si>
  <si>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</si>
  <si>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</si>
  <si>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</si>
  <si>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</si>
  <si>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</si>
  <si>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</si>
  <si>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</si>
  <si>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</si>
  <si>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</si>
  <si>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</si>
  <si>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</si>
  <si>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</si>
  <si>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</si>
  <si>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</si>
  <si>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</si>
  <si>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</si>
  <si>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</si>
  <si>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</si>
  <si>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</si>
  <si>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</si>
  <si>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</si>
  <si>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</si>
  <si>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</si>
  <si>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</si>
  <si>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</si>
  <si>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</si>
  <si>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</si>
  <si>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</si>
  <si>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</si>
  <si>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</si>
  <si>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</si>
  <si>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</si>
  <si>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</si>
  <si>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</si>
  <si>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</si>
  <si>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</si>
  <si>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</si>
  <si>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</si>
  <si>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</si>
  <si>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</si>
  <si>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</si>
  <si>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</si>
  <si>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</si>
  <si>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</si>
  <si>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</si>
  <si>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</si>
  <si>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</si>
  <si>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</si>
  <si>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</si>
  <si>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</si>
  <si>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</si>
  <si>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</si>
  <si>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</si>
  <si>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</si>
  <si>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</si>
  <si>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</si>
  <si>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</si>
  <si>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</si>
  <si>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</si>
  <si>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</si>
  <si>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</si>
  <si>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</si>
  <si>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</si>
  <si>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</si>
  <si>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</si>
  <si>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</si>
  <si>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</si>
  <si>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</si>
  <si>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</si>
  <si>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</si>
  <si>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</si>
  <si>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</si>
  <si>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</si>
  <si>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</si>
  <si>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</si>
  <si>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</si>
  <si>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</si>
  <si>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</si>
  <si>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</si>
  <si>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</si>
  <si>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</si>
  <si>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</si>
  <si>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</si>
  <si>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</si>
  <si>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</si>
  <si>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</si>
  <si>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</si>
  <si>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</si>
  <si>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</si>
  <si>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</si>
  <si>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</si>
  <si>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</si>
  <si>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</si>
  <si>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</si>
  <si>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</si>
  <si>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</si>
  <si>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</si>
  <si>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</si>
  <si>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</si>
  <si>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</si>
  <si>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</si>
  <si>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</si>
  <si>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</si>
  <si>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</si>
  <si>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</si>
  <si>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</si>
  <si>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</si>
  <si>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</si>
  <si>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</si>
  <si>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</si>
  <si>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</si>
  <si>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</si>
  <si>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</si>
  <si>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</si>
  <si>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</si>
  <si>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</si>
  <si>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</si>
  <si>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</si>
  <si>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</si>
  <si>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</si>
  <si>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</si>
  <si>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</si>
  <si>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</si>
  <si>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</si>
  <si>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</si>
  <si>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</si>
  <si>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</si>
  <si>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</si>
  <si>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</si>
  <si>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</si>
  <si>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</si>
  <si>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</si>
  <si>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</si>
  <si>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</si>
  <si>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</si>
  <si>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</si>
  <si>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</si>
  <si>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</si>
  <si>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</si>
  <si>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</si>
  <si>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</si>
  <si>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</si>
  <si>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</si>
  <si>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</si>
  <si>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</si>
  <si>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</si>
  <si>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</si>
  <si>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</si>
  <si>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</si>
  <si>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</si>
  <si>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</si>
  <si>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</si>
  <si>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</si>
  <si>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</si>
  <si>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</si>
  <si>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</si>
  <si>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</si>
  <si>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</si>
  <si>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</si>
  <si>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</si>
  <si>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</si>
  <si>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</si>
  <si>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</si>
  <si>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</si>
  <si>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</si>
  <si>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</si>
  <si>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</si>
  <si>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</si>
  <si>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</si>
  <si>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</si>
  <si>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</si>
  <si>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</si>
  <si>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</si>
  <si>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</si>
  <si>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</si>
  <si>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</si>
  <si>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</si>
  <si>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</si>
  <si>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</si>
  <si>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</si>
  <si>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</si>
  <si>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</si>
  <si>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</si>
  <si>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</si>
  <si>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</si>
  <si>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</si>
  <si>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</si>
  <si>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</si>
  <si>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</si>
  <si>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</si>
  <si>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</si>
  <si>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</si>
  <si>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</si>
  <si>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</si>
  <si>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</si>
  <si>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</si>
  <si>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</si>
  <si>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</si>
  <si>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</si>
  <si>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</si>
  <si>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</si>
  <si>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</si>
  <si>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</si>
  <si>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</si>
  <si>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</si>
  <si>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</si>
  <si>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</si>
  <si>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</si>
  <si>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</si>
  <si>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</si>
  <si>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</si>
  <si>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</si>
  <si>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</si>
  <si>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</si>
  <si>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</si>
  <si>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</si>
  <si>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</si>
  <si>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</si>
  <si>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</si>
  <si>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</si>
  <si>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</si>
  <si>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</si>
  <si>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</si>
  <si>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</si>
  <si>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</si>
  <si>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</si>
  <si>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</si>
  <si>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</si>
  <si>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</si>
  <si>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</si>
  <si>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</si>
  <si>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</si>
  <si>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</si>
  <si>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</si>
  <si>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</si>
  <si>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</si>
  <si>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</si>
  <si>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</si>
  <si>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</si>
  <si>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</si>
  <si>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</si>
  <si>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</si>
  <si>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</si>
  <si>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</si>
  <si>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</si>
  <si>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</si>
  <si>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</si>
  <si>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</si>
  <si>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</si>
  <si>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</si>
  <si>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</si>
  <si>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</si>
  <si>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</si>
  <si>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</si>
  <si>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</si>
  <si>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</si>
  <si>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</si>
  <si>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</si>
  <si>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</si>
  <si>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</si>
  <si>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</si>
  <si>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</si>
  <si>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</si>
  <si>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</si>
  <si>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</si>
  <si>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</si>
  <si>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</si>
  <si>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</si>
  <si>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</si>
  <si>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</si>
  <si>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</si>
  <si>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</si>
  <si>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</si>
  <si>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</si>
  <si>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</si>
  <si>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</si>
  <si>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</si>
  <si>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</si>
  <si>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</si>
  <si>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</si>
  <si>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</si>
  <si>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</si>
  <si>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</si>
  <si>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</si>
  <si>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</si>
  <si>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</si>
  <si>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</si>
  <si>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</si>
  <si>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</si>
  <si>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</si>
  <si>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</si>
  <si>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</si>
  <si>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</si>
  <si>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</si>
  <si>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</si>
  <si>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</si>
  <si>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</si>
  <si>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</si>
  <si>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</si>
  <si>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</si>
  <si>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</si>
  <si>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</si>
  <si>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</si>
  <si>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</si>
  <si>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</si>
  <si>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</si>
  <si>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</si>
  <si>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</si>
  <si>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</si>
  <si>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</si>
  <si>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</si>
  <si>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</si>
  <si>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</si>
  <si>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</si>
  <si>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</si>
  <si>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</si>
  <si>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</si>
  <si>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</si>
  <si>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</si>
  <si>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</si>
  <si>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</si>
  <si>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</si>
  <si>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</si>
  <si>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</si>
  <si>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</si>
  <si>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</si>
  <si>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</si>
  <si>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</si>
  <si>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</si>
  <si>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</si>
  <si>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</si>
  <si>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</si>
  <si>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</si>
  <si>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</si>
  <si>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</si>
  <si>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</si>
  <si>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</si>
  <si>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</si>
  <si>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</si>
  <si>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</si>
  <si>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</si>
  <si>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</si>
  <si>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</si>
  <si>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</si>
  <si>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</si>
  <si>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</si>
  <si>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</si>
  <si>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</si>
  <si>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</si>
  <si>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</si>
  <si>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</si>
  <si>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</si>
  <si>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</si>
  <si>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</si>
  <si>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</si>
  <si>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</si>
  <si>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</si>
  <si>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</si>
  <si>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</si>
  <si>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</si>
  <si>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</si>
  <si>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</si>
  <si>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</si>
  <si>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</si>
  <si>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</si>
  <si>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</si>
  <si>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</si>
  <si>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</si>
  <si>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</si>
  <si>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</si>
  <si>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</si>
  <si>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</si>
  <si>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</si>
  <si>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</si>
  <si>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</si>
  <si>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</si>
  <si>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</si>
  <si>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</si>
  <si>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</si>
  <si>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</si>
  <si>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</si>
  <si>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</si>
  <si>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</si>
  <si>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</si>
  <si>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</si>
  <si>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</si>
  <si>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</si>
  <si>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</si>
  <si>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</si>
  <si>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</si>
  <si>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</si>
  <si>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</si>
  <si>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</si>
  <si>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</si>
  <si>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</si>
  <si>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</si>
  <si>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</si>
  <si>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</si>
  <si>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</si>
  <si>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</si>
  <si>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</si>
  <si>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</si>
  <si>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</si>
  <si>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</si>
  <si>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</si>
  <si>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</si>
  <si>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</si>
  <si>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</si>
  <si>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</si>
  <si>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</si>
  <si>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</si>
  <si>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</si>
  <si>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</si>
  <si>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</si>
  <si>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</si>
  <si>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</si>
  <si>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</si>
  <si>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</si>
  <si>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</si>
  <si>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</si>
  <si>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</si>
  <si>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</si>
  <si>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</si>
  <si>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</si>
  <si>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</si>
  <si>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</si>
  <si>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</si>
  <si>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</si>
  <si>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</si>
  <si>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</si>
  <si>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</si>
  <si>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</si>
  <si>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</si>
  <si>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</si>
  <si>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</si>
  <si>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</si>
  <si>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</si>
  <si>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</si>
  <si>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</si>
  <si>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</si>
  <si>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</si>
  <si>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</si>
  <si>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</si>
  <si>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</si>
  <si>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</si>
  <si>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</si>
  <si>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</si>
  <si>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</si>
  <si>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</si>
  <si>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</si>
  <si>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</si>
  <si>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</si>
  <si>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</si>
  <si>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</si>
  <si>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</si>
  <si>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</si>
  <si>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</si>
  <si>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</si>
  <si>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</si>
  <si>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</si>
  <si>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</si>
  <si>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</si>
  <si>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</si>
  <si>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</si>
  <si>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</si>
  <si>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</si>
  <si>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</si>
  <si>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</si>
  <si>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</si>
  <si>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</si>
  <si>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</si>
  <si>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</si>
  <si>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</si>
  <si>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</si>
  <si>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</si>
  <si>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</si>
  <si>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</si>
  <si>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</si>
  <si>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</si>
  <si>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</si>
  <si>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</si>
  <si>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</si>
  <si>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</si>
  <si>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</si>
  <si>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</si>
  <si>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</si>
  <si>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</si>
  <si>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</si>
  <si>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</si>
  <si>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</si>
  <si>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</si>
  <si>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</si>
  <si>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</si>
  <si>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</si>
  <si>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</si>
  <si>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</si>
  <si>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</si>
  <si>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</si>
  <si>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</si>
  <si>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</si>
  <si>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</si>
  <si>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</si>
  <si>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</si>
  <si>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</si>
  <si>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</si>
  <si>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</si>
  <si>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</si>
  <si>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</si>
  <si>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</si>
  <si>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</si>
  <si>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</si>
  <si>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</si>
  <si>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</si>
  <si>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</si>
  <si>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</si>
  <si>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</si>
  <si>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</si>
  <si>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</si>
  <si>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</si>
  <si>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</si>
  <si>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</si>
  <si>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</si>
  <si>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</si>
  <si>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</si>
  <si>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</si>
  <si>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</si>
  <si>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</si>
  <si>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</si>
  <si>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</si>
  <si>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</si>
  <si>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</si>
  <si>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</si>
  <si>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</si>
  <si>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</si>
  <si>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</si>
  <si>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</si>
  <si>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</si>
  <si>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</si>
  <si>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</si>
  <si>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</si>
  <si>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</si>
  <si>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</si>
  <si>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</si>
  <si>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</si>
  <si>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</si>
  <si>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</si>
  <si>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</si>
  <si>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</si>
  <si>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</si>
  <si>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</si>
  <si>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</si>
  <si>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</si>
  <si>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</si>
  <si>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</si>
  <si>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</si>
  <si>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</si>
  <si>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</si>
  <si>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</si>
  <si>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</si>
  <si>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</si>
  <si>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</si>
  <si>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</si>
  <si>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</si>
  <si>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</si>
  <si>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</si>
  <si>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</si>
  <si>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</si>
  <si>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</si>
  <si>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</si>
  <si>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</si>
  <si>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</si>
  <si>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</si>
  <si>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</si>
  <si>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</si>
  <si>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</si>
  <si>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</si>
  <si>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</si>
  <si>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</si>
  <si>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</si>
  <si>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</si>
  <si>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</si>
  <si>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</si>
  <si>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</si>
  <si>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</si>
  <si>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</si>
  <si>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</si>
  <si>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</si>
  <si>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</si>
  <si>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</si>
  <si>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</si>
  <si>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</si>
  <si>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</si>
  <si>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</si>
  <si>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</si>
  <si>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</si>
  <si>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</si>
  <si>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</si>
  <si>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</si>
  <si>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</si>
  <si>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</si>
  <si>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</si>
  <si>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</si>
  <si>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</si>
  <si>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</si>
  <si>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</si>
  <si>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</si>
  <si>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</si>
  <si>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</si>
  <si>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</si>
  <si>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</si>
  <si>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</si>
  <si>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</si>
  <si>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</si>
  <si>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</si>
  <si>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</si>
  <si>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</si>
  <si>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</si>
  <si>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</si>
  <si>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</si>
  <si>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</si>
  <si>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</si>
  <si>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</si>
  <si>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</si>
  <si>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</si>
  <si>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</si>
  <si>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</si>
  <si>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</si>
  <si>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</si>
  <si>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</si>
  <si>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</si>
  <si>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</si>
  <si>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</si>
  <si>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</si>
  <si>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</si>
  <si>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</si>
  <si>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</si>
  <si>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</si>
  <si>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</si>
  <si>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</si>
  <si>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</si>
  <si>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</si>
  <si>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</si>
  <si>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</si>
  <si>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</si>
  <si>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</si>
  <si>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</si>
  <si>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</si>
  <si>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</si>
  <si>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</si>
  <si>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</si>
  <si>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</si>
  <si>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</si>
  <si>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</si>
  <si>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</si>
  <si>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</si>
  <si>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</si>
  <si>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</si>
  <si>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</si>
  <si>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</si>
  <si>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</si>
  <si>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</si>
  <si>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</si>
  <si>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</si>
  <si>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</si>
  <si>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</si>
  <si>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</si>
  <si>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</si>
  <si>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</si>
  <si>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</si>
  <si>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</si>
  <si>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</si>
  <si>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</si>
  <si>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</si>
  <si>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</si>
  <si>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</si>
  <si>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</si>
  <si>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</si>
  <si>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</si>
  <si>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</si>
  <si>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</si>
  <si>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</si>
  <si>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</si>
  <si>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</si>
  <si>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</si>
  <si>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</si>
  <si>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</si>
  <si>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</si>
  <si>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</si>
  <si>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</si>
  <si>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</si>
  <si>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</si>
  <si>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</si>
  <si>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</si>
  <si>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</si>
  <si>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</si>
  <si>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</si>
  <si>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</si>
  <si>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</si>
  <si>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</si>
  <si>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</si>
  <si>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</si>
  <si>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</si>
  <si>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</si>
  <si>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</si>
  <si>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</si>
  <si>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</si>
  <si>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</si>
  <si>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</si>
  <si>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</si>
  <si>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</si>
  <si>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</si>
  <si>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</si>
  <si>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</si>
  <si>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</si>
  <si>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</si>
  <si>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</si>
  <si>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</si>
  <si>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</si>
  <si>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</si>
  <si>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</si>
  <si>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</si>
  <si>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</si>
  <si>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</si>
  <si>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</si>
  <si>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</si>
  <si>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</si>
  <si>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</si>
  <si>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</si>
  <si>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</si>
  <si>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</si>
  <si>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</si>
  <si>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</si>
  <si>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</si>
  <si>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</si>
  <si>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</si>
  <si>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</si>
  <si>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</si>
  <si>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</si>
  <si>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</si>
  <si>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</si>
  <si>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</si>
  <si>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</si>
  <si>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</si>
  <si>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</si>
  <si>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</si>
  <si>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</si>
  <si>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</si>
  <si>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</si>
  <si>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</si>
  <si>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</si>
  <si>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</si>
  <si>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</si>
  <si>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</si>
  <si>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</si>
  <si>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</si>
  <si>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</si>
  <si>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</si>
  <si>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</si>
  <si>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</si>
  <si>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</si>
  <si>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</si>
  <si>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</si>
  <si>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</si>
  <si>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</si>
  <si>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</si>
  <si>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</si>
  <si>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</si>
  <si>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</si>
  <si>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</si>
  <si>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</si>
  <si>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</si>
  <si>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</si>
  <si>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</si>
  <si>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</si>
  <si>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</si>
  <si>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</si>
  <si>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</si>
  <si>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</si>
  <si>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</si>
  <si>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</si>
  <si>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</si>
  <si>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</si>
  <si>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</si>
  <si>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</si>
  <si>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</si>
  <si>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</si>
  <si>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</si>
  <si>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</si>
  <si>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</si>
  <si>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</si>
  <si>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</si>
  <si>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</si>
  <si>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</si>
  <si>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</si>
  <si>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</si>
  <si>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</si>
  <si>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</si>
  <si>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</si>
  <si>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</si>
  <si>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</si>
  <si>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</si>
  <si>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</si>
  <si>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</si>
  <si>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</si>
  <si>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</si>
  <si>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</si>
  <si>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</si>
  <si>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</si>
  <si>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</si>
  <si>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</si>
  <si>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</si>
  <si>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</si>
  <si>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</si>
  <si>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</si>
  <si>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</si>
  <si>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</si>
  <si>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</si>
  <si>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</si>
  <si>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</si>
  <si>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</si>
  <si>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</si>
  <si>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</si>
  <si>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</si>
  <si>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</si>
  <si>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</si>
  <si>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</si>
  <si>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</si>
  <si>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</si>
  <si>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</si>
  <si>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</si>
  <si>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</si>
  <si>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</si>
  <si>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</si>
  <si>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</si>
  <si>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</si>
  <si>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</si>
  <si>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</si>
  <si>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</si>
  <si>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</si>
  <si>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</si>
  <si>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</si>
  <si>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</si>
  <si>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</si>
  <si>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</si>
  <si>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</si>
  <si>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</si>
  <si>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</si>
  <si>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</si>
  <si>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</si>
  <si>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</si>
  <si>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</si>
  <si>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</si>
  <si>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</si>
  <si>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</si>
  <si>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</si>
  <si>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</si>
  <si>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</si>
  <si>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</si>
  <si>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</si>
  <si>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</si>
  <si>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</si>
  <si>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</si>
  <si>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</si>
  <si>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</si>
  <si>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</si>
  <si>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</si>
  <si>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</si>
  <si>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</si>
  <si>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</si>
  <si>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</si>
  <si>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</si>
  <si>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</si>
  <si>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</si>
  <si>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</si>
  <si>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</si>
  <si>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</si>
  <si>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</si>
  <si>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</si>
  <si>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</si>
  <si>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</si>
  <si>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</si>
  <si>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</si>
  <si>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</si>
  <si>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</si>
  <si>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</si>
  <si>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</si>
  <si>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</si>
  <si>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</si>
  <si>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</si>
  <si>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</si>
  <si>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</si>
  <si>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</si>
  <si>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</si>
  <si>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</si>
  <si>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</si>
  <si>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</si>
  <si>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</si>
  <si>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</si>
  <si>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</si>
  <si>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</si>
  <si>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</si>
  <si>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</si>
  <si>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</si>
  <si>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</si>
  <si>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</si>
  <si>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</si>
  <si>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</si>
  <si>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</si>
  <si>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</si>
  <si>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</si>
  <si>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</si>
  <si>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</si>
  <si>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</si>
  <si>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</si>
  <si>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</si>
  <si>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</si>
  <si>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</si>
  <si>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</si>
  <si>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</si>
  <si>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</si>
  <si>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</si>
  <si>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</si>
  <si>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</si>
  <si>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</si>
  <si>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</si>
  <si>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</si>
  <si>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</si>
  <si>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</si>
  <si>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</si>
  <si>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</si>
  <si>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</si>
  <si>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</si>
  <si>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</si>
  <si>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</si>
  <si>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</si>
  <si>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</si>
  <si>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</si>
  <si>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</si>
  <si>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</si>
  <si>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</si>
  <si>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</si>
  <si>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</si>
  <si>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</si>
  <si>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</si>
  <si>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</si>
  <si>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</si>
  <si>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</si>
  <si>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</si>
  <si>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</si>
  <si>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</si>
  <si>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</si>
  <si>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</si>
  <si>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</si>
  <si>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</si>
  <si>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</si>
  <si>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</si>
  <si>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</si>
  <si>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</si>
  <si>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</si>
  <si>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</si>
  <si>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</si>
  <si>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</si>
  <si>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</si>
  <si>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</si>
  <si>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</si>
  <si>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</si>
  <si>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</si>
  <si>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</si>
  <si>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</si>
  <si>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</si>
  <si>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</si>
  <si>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</si>
  <si>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</si>
  <si>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</si>
  <si>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</si>
  <si>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</si>
  <si>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</si>
  <si>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</si>
  <si>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</si>
  <si>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</si>
  <si>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</si>
  <si>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</si>
  <si>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</si>
  <si>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</si>
  <si>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</si>
  <si>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</si>
  <si>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</si>
  <si>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</si>
  <si>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</si>
  <si>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</si>
  <si>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</si>
  <si>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</si>
  <si>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</si>
  <si>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</si>
  <si>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</si>
  <si>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</si>
  <si>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</si>
  <si>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</si>
  <si>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</si>
  <si>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</si>
  <si>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</si>
  <si>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</si>
  <si>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</si>
  <si>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</si>
  <si>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</si>
  <si>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</si>
  <si>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</si>
  <si>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</si>
  <si>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</si>
  <si>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</si>
  <si>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</si>
  <si>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</si>
  <si>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</si>
  <si>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</si>
  <si>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</si>
  <si>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</si>
  <si>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</si>
  <si>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</si>
  <si>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</si>
  <si>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</si>
  <si>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</si>
  <si>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</si>
  <si>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</si>
  <si>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</si>
  <si>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</si>
  <si>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</si>
  <si>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</si>
  <si>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</si>
  <si>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</si>
  <si>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</si>
  <si>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</si>
  <si>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</si>
  <si>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</si>
  <si>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</si>
  <si>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</si>
  <si>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</si>
  <si>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</si>
  <si>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</si>
  <si>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</si>
  <si>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</si>
  <si>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</si>
  <si>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</si>
  <si>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</si>
  <si>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</si>
  <si>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</si>
  <si>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</si>
  <si>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</si>
  <si>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</si>
  <si>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</si>
  <si>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</si>
  <si>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</si>
  <si>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</si>
  <si>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</si>
  <si>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</si>
  <si>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</si>
  <si>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</si>
  <si>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</si>
  <si>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</si>
  <si>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</si>
  <si>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</si>
  <si>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</si>
  <si>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</si>
  <si>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</si>
  <si>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</si>
  <si>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</si>
  <si>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</si>
  <si>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</si>
  <si>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</si>
  <si>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</si>
  <si>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</si>
  <si>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</si>
  <si>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</si>
  <si>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</si>
  <si>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</si>
  <si>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</si>
  <si>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</si>
  <si>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</si>
  <si>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</si>
  <si>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</si>
  <si>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</si>
  <si>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</si>
  <si>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</si>
  <si>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</si>
  <si>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</si>
  <si>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</si>
  <si>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</si>
  <si>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</si>
  <si>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</si>
  <si>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</si>
  <si>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</si>
  <si>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</si>
  <si>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</si>
  <si>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</si>
  <si>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</si>
  <si>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</si>
  <si>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</si>
  <si>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</si>
  <si>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</si>
  <si>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</si>
  <si>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</si>
  <si>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</si>
  <si>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</si>
  <si>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</si>
  <si>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</si>
  <si>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</si>
  <si>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</si>
  <si>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</si>
  <si>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</si>
  <si>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</si>
  <si>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</si>
  <si>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</si>
  <si>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</si>
  <si>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</si>
  <si>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</si>
  <si>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</si>
  <si>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</si>
  <si>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</si>
  <si>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</si>
  <si>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</si>
  <si>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</si>
  <si>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</si>
  <si>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</si>
  <si>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</si>
  <si>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</si>
  <si>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</si>
  <si>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</si>
  <si>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</si>
  <si>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</si>
  <si>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</si>
  <si>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</si>
  <si>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</si>
  <si>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</si>
  <si>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</si>
  <si>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</si>
  <si>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</si>
  <si>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</si>
  <si>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</si>
  <si>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</si>
  <si>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</si>
  <si>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</si>
  <si>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</si>
  <si>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</si>
  <si>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</si>
  <si>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</si>
  <si>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</si>
  <si>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</si>
  <si>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</si>
  <si>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</si>
  <si>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</si>
  <si>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</si>
  <si>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</si>
  <si>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</si>
  <si>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</si>
  <si>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</si>
  <si>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</si>
  <si>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</si>
  <si>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</si>
  <si>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</si>
  <si>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</si>
  <si>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</si>
  <si>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</si>
  <si>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</si>
  <si>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</si>
  <si>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</si>
  <si>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</si>
  <si>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</si>
  <si>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</si>
  <si>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</si>
  <si>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</si>
  <si>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</si>
  <si>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</si>
  <si>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</si>
  <si>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</si>
  <si>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</si>
  <si>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</si>
  <si>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</si>
  <si>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</si>
  <si>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</si>
  <si>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</si>
  <si>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</si>
  <si>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</si>
  <si>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</si>
  <si>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</si>
  <si>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</si>
  <si>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</si>
  <si>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</si>
  <si>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</si>
  <si>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</si>
  <si>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</si>
  <si>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</si>
  <si>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</si>
  <si>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</si>
  <si>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</si>
  <si>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</si>
  <si>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</si>
  <si>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</si>
  <si>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</si>
  <si>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</si>
  <si>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</si>
  <si>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</si>
  <si>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</si>
  <si>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</si>
  <si>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</si>
  <si>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</si>
  <si>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</si>
  <si>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</si>
  <si>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</si>
  <si>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</si>
  <si>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</si>
  <si>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</si>
  <si>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</si>
  <si>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</si>
  <si>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</si>
  <si>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</si>
  <si>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</si>
  <si>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</si>
  <si>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</si>
  <si>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</si>
  <si>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</si>
  <si>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</si>
  <si>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</si>
  <si>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</si>
  <si>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</si>
  <si>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</si>
  <si>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</si>
  <si>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</si>
  <si>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</si>
  <si>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</si>
  <si>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</si>
  <si>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</si>
  <si>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</si>
  <si>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</si>
  <si>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</si>
  <si>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</si>
  <si>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</si>
  <si>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</si>
  <si>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</si>
  <si>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</si>
  <si>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</si>
  <si>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</si>
  <si>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</si>
  <si>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</si>
  <si>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</si>
  <si>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</si>
  <si>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</si>
  <si>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</si>
  <si>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</si>
  <si>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</si>
  <si>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</si>
  <si>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</si>
  <si>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</si>
  <si>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</si>
  <si>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</si>
  <si>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</si>
  <si>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</si>
  <si>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</si>
  <si>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</si>
  <si>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</si>
  <si>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</si>
  <si>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</si>
  <si>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</si>
  <si>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</si>
  <si>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</si>
  <si>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</si>
  <si>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</si>
  <si>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</si>
  <si>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</si>
  <si>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</si>
  <si>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</si>
  <si>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</si>
  <si>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</si>
  <si>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</si>
  <si>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</si>
  <si>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</si>
  <si>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</si>
  <si>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</si>
  <si>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</si>
  <si>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</si>
  <si>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</si>
  <si>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</si>
  <si>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</si>
  <si>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</si>
  <si>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</si>
  <si>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</si>
  <si>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</si>
  <si>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</si>
  <si>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</si>
  <si>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</si>
  <si>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</si>
  <si>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</si>
  <si>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</si>
  <si>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</si>
  <si>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</si>
  <si>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</si>
  <si>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</si>
  <si>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</si>
  <si>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</si>
  <si>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</si>
  <si>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</si>
  <si>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</si>
  <si>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</si>
  <si>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</si>
  <si>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</si>
  <si>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</si>
  <si>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</si>
  <si>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</si>
  <si>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</si>
  <si>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</si>
  <si>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</si>
  <si>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</si>
  <si>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</si>
  <si>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</si>
  <si>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</si>
  <si>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</si>
  <si>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</si>
  <si>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</si>
  <si>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</si>
  <si>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</si>
  <si>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</si>
  <si>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</si>
  <si>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</si>
  <si>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</si>
  <si>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</si>
  <si>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</si>
  <si>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</si>
  <si>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</si>
  <si>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</si>
  <si>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</si>
  <si>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</si>
  <si>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</si>
  <si>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</si>
  <si>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</si>
  <si>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</si>
  <si>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</si>
  <si>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</si>
  <si>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</si>
  <si>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</si>
  <si>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</si>
  <si>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</si>
  <si>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</si>
  <si>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</si>
  <si>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</si>
  <si>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</si>
  <si>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</si>
  <si>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</si>
  <si>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</si>
  <si>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</si>
  <si>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</si>
  <si>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</si>
  <si>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</si>
  <si>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</si>
  <si>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</si>
  <si>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</si>
  <si>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</si>
  <si>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</si>
  <si>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</si>
  <si>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</si>
  <si>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</si>
  <si>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</si>
  <si>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</si>
  <si>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</si>
  <si>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</si>
  <si>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</si>
  <si>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</si>
  <si>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</si>
  <si>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</si>
  <si>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</si>
  <si>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</si>
  <si>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</si>
  <si>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</si>
  <si>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</si>
  <si>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</si>
  <si>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</si>
  <si>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</si>
  <si>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</si>
  <si>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</si>
  <si>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</si>
  <si>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</si>
  <si>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</si>
  <si>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</si>
  <si>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</si>
  <si>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</si>
  <si>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</si>
  <si>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</si>
  <si>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</si>
  <si>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</si>
  <si>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</si>
  <si>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</si>
  <si>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</si>
  <si>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</si>
  <si>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</si>
  <si>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</si>
  <si>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</si>
  <si>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</si>
  <si>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</si>
  <si>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</si>
  <si>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</si>
  <si>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</si>
  <si>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</si>
  <si>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</si>
  <si>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</si>
  <si>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</si>
  <si>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</si>
  <si>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</si>
  <si>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</si>
  <si>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</si>
  <si>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</si>
  <si>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</si>
  <si>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</si>
  <si>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</si>
  <si>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</si>
  <si>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</si>
  <si>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</si>
  <si>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</si>
  <si>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</si>
  <si>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</si>
  <si>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</si>
  <si>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</si>
  <si>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</si>
  <si>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</si>
  <si>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</si>
  <si>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</si>
  <si>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</si>
  <si>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</si>
  <si>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</si>
  <si>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</si>
  <si>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</si>
  <si>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</si>
  <si>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</si>
  <si>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</si>
  <si>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</si>
  <si>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</si>
  <si>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</si>
  <si>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</si>
  <si>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</si>
  <si>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</si>
  <si>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</si>
  <si>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</si>
  <si>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</si>
  <si>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</si>
  <si>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</si>
  <si>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</si>
  <si>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</si>
  <si>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</si>
  <si>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</si>
  <si>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</si>
  <si>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</si>
  <si>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</si>
  <si>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</si>
  <si>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</si>
  <si>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</si>
  <si>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</si>
  <si>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</si>
  <si>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</si>
  <si>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</si>
  <si>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</si>
  <si>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</si>
  <si>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</si>
  <si>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</si>
  <si>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</si>
  <si>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</si>
  <si>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</si>
  <si>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</si>
  <si>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</si>
  <si>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</si>
  <si>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</si>
  <si>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</si>
  <si>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</si>
  <si>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</si>
  <si>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</si>
  <si>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</si>
  <si>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</si>
  <si>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</si>
  <si>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</si>
  <si>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</si>
  <si>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</si>
  <si>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</si>
  <si>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</si>
  <si>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</si>
  <si>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</si>
  <si>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</si>
  <si>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</si>
  <si>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</si>
  <si>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</si>
  <si>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</si>
  <si>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</si>
  <si>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</si>
  <si>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</si>
  <si>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</si>
  <si>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</si>
  <si>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</si>
  <si>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</si>
  <si>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</si>
  <si>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</si>
  <si>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</si>
  <si>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</si>
  <si>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</si>
  <si>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</si>
  <si>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</si>
  <si>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</si>
  <si>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</si>
  <si>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</si>
  <si>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</si>
  <si>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</si>
  <si>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</si>
  <si>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</si>
  <si>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</si>
  <si>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</si>
  <si>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</si>
  <si>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</si>
  <si>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</si>
  <si>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</si>
  <si>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</si>
  <si>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</si>
  <si>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</si>
  <si>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</si>
  <si>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</si>
  <si>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</si>
  <si>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</si>
  <si>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</si>
  <si>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</si>
  <si>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</si>
  <si>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</si>
  <si>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</si>
  <si>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</si>
  <si>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</si>
  <si>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</si>
  <si>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</si>
  <si>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</si>
  <si>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</si>
  <si>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</si>
  <si>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</si>
  <si>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</si>
  <si>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</si>
  <si>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</si>
  <si>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</si>
  <si>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</si>
  <si>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</si>
  <si>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</si>
  <si>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</si>
  <si>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</si>
  <si>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</si>
  <si>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</si>
  <si>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</si>
  <si>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</si>
  <si>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</si>
  <si>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</si>
  <si>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</si>
  <si>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</si>
  <si>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</si>
  <si>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</si>
  <si>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</si>
  <si>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</si>
  <si>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</si>
  <si>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</si>
  <si>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</si>
  <si>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</si>
  <si>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</si>
  <si>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</si>
  <si>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</si>
  <si>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</si>
  <si>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</si>
  <si>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</si>
  <si>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</si>
  <si>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</si>
  <si>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</si>
  <si>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</si>
  <si>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</si>
  <si>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</si>
  <si>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</si>
  <si>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</si>
  <si>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</si>
  <si>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</si>
  <si>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</si>
  <si>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</si>
  <si>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</si>
  <si>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</si>
  <si>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</si>
  <si>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</si>
  <si>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</si>
  <si>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</si>
  <si>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</si>
  <si>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</si>
  <si>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</si>
  <si>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</si>
  <si>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</si>
  <si>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</si>
  <si>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</si>
  <si>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</si>
  <si>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</si>
  <si>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</si>
  <si>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</si>
  <si>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</si>
  <si>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</si>
  <si>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</si>
  <si>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</si>
  <si>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</si>
  <si>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</si>
  <si>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</si>
  <si>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</si>
  <si>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</si>
  <si>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</si>
  <si>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</si>
  <si>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</si>
  <si>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</si>
  <si>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</si>
  <si>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</si>
  <si>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</si>
  <si>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</si>
  <si>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</si>
  <si>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</si>
  <si>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</si>
  <si>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</si>
  <si>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</si>
  <si>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</si>
  <si>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</si>
  <si>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</si>
  <si>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</si>
  <si>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</si>
  <si>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</si>
  <si>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</si>
  <si>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</si>
  <si>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</si>
  <si>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</si>
  <si>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</si>
  <si>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</si>
  <si>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</si>
  <si>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</si>
  <si>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</si>
  <si>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</si>
  <si>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</si>
  <si>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</si>
  <si>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</si>
  <si>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</si>
  <si>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</si>
  <si>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</si>
  <si>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</si>
  <si>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</si>
  <si>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</si>
  <si>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</si>
  <si>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</si>
  <si>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</si>
  <si>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</si>
  <si>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</si>
  <si>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</si>
  <si>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</si>
  <si>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</si>
  <si>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</si>
  <si>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</si>
  <si>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</si>
  <si>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</si>
  <si>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</si>
  <si>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</si>
  <si>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</si>
  <si>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</si>
  <si>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</si>
  <si>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</si>
  <si>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</si>
  <si>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</si>
  <si>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</si>
  <si>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</si>
  <si>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</si>
  <si>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</si>
  <si>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</si>
  <si>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</si>
  <si>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</si>
  <si>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</si>
  <si>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</si>
  <si>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</si>
  <si>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</si>
  <si>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</si>
  <si>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</si>
  <si>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</si>
  <si>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</si>
  <si>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</si>
  <si>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</si>
  <si>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</si>
  <si>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</si>
  <si>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</si>
  <si>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</si>
  <si>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</si>
  <si>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</si>
  <si>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</si>
  <si>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</si>
  <si>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</si>
  <si>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</si>
  <si>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</si>
  <si>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</si>
  <si>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</si>
  <si>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</si>
  <si>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</si>
  <si>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</si>
  <si>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</si>
  <si>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</si>
  <si>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</si>
  <si>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</si>
  <si>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</si>
  <si>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</si>
  <si>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</si>
  <si>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</si>
  <si>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</si>
  <si>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</si>
  <si>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</si>
  <si>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</si>
  <si>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</si>
  <si>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</si>
  <si>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</si>
  <si>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</si>
  <si>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</si>
  <si>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</si>
  <si>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</si>
  <si>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</si>
  <si>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</si>
  <si>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</si>
  <si>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</si>
  <si>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</si>
  <si>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</si>
  <si>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</si>
  <si>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</si>
  <si>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</si>
  <si>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</si>
  <si>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</si>
  <si>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</si>
  <si>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</si>
  <si>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</si>
  <si>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</si>
  <si>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</si>
  <si>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</si>
  <si>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</si>
  <si>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</si>
  <si>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</si>
  <si>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</si>
  <si>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</si>
  <si>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</si>
  <si>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</si>
  <si>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</si>
  <si>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</si>
  <si>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</si>
  <si>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</si>
  <si>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</si>
  <si>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</si>
  <si>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</si>
  <si>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</si>
  <si>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</si>
  <si>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</si>
  <si>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</si>
  <si>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</si>
  <si>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</si>
  <si>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</si>
  <si>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</si>
  <si>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</si>
  <si>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</si>
  <si>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</si>
  <si>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</si>
  <si>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</si>
  <si>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</si>
  <si>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</si>
  <si>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</si>
  <si>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</si>
  <si>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</si>
  <si>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</si>
  <si>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</si>
  <si>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</si>
  <si>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</si>
  <si>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</si>
  <si>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</si>
  <si>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</si>
  <si>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</si>
  <si>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</si>
  <si>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</si>
  <si>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</si>
  <si>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</si>
  <si>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</si>
  <si>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</si>
  <si>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</si>
  <si>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</si>
  <si>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</si>
  <si>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</si>
  <si>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</si>
  <si>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</si>
  <si>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</si>
  <si>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</si>
  <si>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</si>
  <si>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</si>
  <si>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</si>
  <si>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</si>
  <si>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</si>
  <si>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</si>
  <si>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</si>
  <si>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</si>
  <si>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</si>
  <si>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</si>
  <si>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</si>
  <si>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</si>
  <si>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</si>
  <si>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</si>
  <si>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</si>
  <si>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</si>
  <si>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</si>
  <si>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</si>
  <si>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</si>
  <si>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</si>
  <si>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</si>
  <si>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</si>
  <si>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</si>
  <si>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</si>
  <si>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</si>
  <si>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</si>
  <si>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</si>
  <si>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</si>
  <si>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</si>
  <si>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</si>
  <si>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</si>
  <si>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</si>
  <si>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</si>
  <si>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</si>
  <si>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</si>
  <si>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</si>
  <si>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</si>
  <si>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</si>
  <si>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</si>
  <si>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</si>
  <si>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</si>
  <si>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</si>
  <si>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</si>
  <si>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</si>
  <si>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</si>
  <si>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</si>
  <si>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</si>
  <si>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</si>
  <si>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</si>
  <si>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</si>
  <si>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</si>
  <si>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</si>
  <si>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</si>
  <si>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</si>
  <si>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</si>
  <si>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</si>
  <si>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</si>
  <si>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</si>
  <si>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</si>
  <si>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</si>
  <si>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</si>
  <si>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</si>
  <si>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</si>
  <si>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</si>
  <si>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</si>
  <si>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</si>
  <si>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</si>
  <si>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</si>
  <si>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</si>
  <si>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</si>
  <si>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</si>
  <si>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</si>
  <si>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</si>
  <si>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</si>
  <si>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</si>
  <si>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</si>
  <si>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</si>
  <si>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</si>
  <si>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</si>
  <si>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</si>
  <si>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</si>
  <si>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</si>
  <si>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</si>
  <si>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</si>
  <si>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</si>
  <si>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</si>
  <si>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</si>
  <si>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</si>
  <si>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</si>
  <si>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</si>
  <si>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</si>
  <si>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</si>
  <si>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</si>
  <si>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</si>
  <si>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</si>
  <si>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</si>
  <si>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</si>
  <si>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</si>
  <si>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</si>
  <si>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</si>
  <si>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</si>
  <si>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</si>
  <si>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</si>
  <si>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</si>
  <si>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</si>
  <si>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</si>
  <si>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</si>
  <si>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</si>
  <si>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</si>
  <si>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</si>
  <si>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</si>
  <si>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</si>
  <si>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</si>
  <si>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</si>
  <si>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</si>
  <si>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</si>
  <si>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</si>
  <si>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</si>
  <si>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</si>
  <si>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</si>
  <si>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</si>
  <si>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</si>
  <si>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</si>
  <si>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</si>
  <si>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</si>
  <si>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</si>
  <si>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</si>
  <si>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</si>
  <si>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</si>
  <si>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</si>
  <si>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</si>
  <si>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</si>
  <si>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</si>
  <si>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</si>
  <si>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</si>
  <si>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</si>
  <si>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</si>
  <si>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</si>
  <si>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</si>
  <si>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</si>
  <si>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</si>
  <si>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</si>
  <si>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</si>
  <si>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</si>
  <si>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</si>
  <si>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</si>
  <si>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</si>
  <si>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</si>
  <si>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</si>
  <si>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</si>
  <si>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</si>
  <si>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</si>
  <si>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</si>
  <si>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</si>
  <si>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</si>
  <si>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</si>
  <si>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</si>
  <si>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</si>
  <si>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</si>
  <si>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</si>
  <si>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</si>
  <si>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</si>
  <si>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</si>
  <si>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</si>
  <si>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</si>
  <si>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</si>
  <si>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</si>
  <si>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</si>
  <si>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</si>
  <si>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</si>
  <si>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</si>
  <si>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</si>
  <si>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</si>
  <si>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</si>
  <si>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</si>
  <si>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</si>
  <si>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</si>
  <si>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</si>
  <si>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</si>
  <si>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</si>
  <si>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</si>
  <si>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</si>
  <si>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</si>
  <si>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</si>
  <si>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</si>
  <si>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</si>
  <si>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</si>
  <si>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</si>
  <si>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</si>
  <si>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</si>
  <si>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</si>
  <si>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</si>
  <si>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</si>
  <si>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</si>
  <si>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</si>
  <si>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</si>
  <si>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</si>
  <si>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</si>
  <si>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</si>
  <si>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</si>
  <si>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</si>
  <si>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</si>
  <si>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</si>
  <si>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</si>
  <si>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</si>
  <si>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</si>
  <si>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</si>
  <si>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</si>
  <si>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</si>
  <si>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</si>
  <si>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</si>
  <si>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</si>
  <si>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</si>
  <si>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</si>
  <si>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</si>
  <si>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</si>
  <si>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</si>
  <si>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</si>
  <si>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</si>
  <si>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</si>
  <si>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</si>
  <si>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</si>
  <si>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</si>
  <si>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</si>
  <si>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</si>
  <si>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</si>
  <si>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</si>
  <si>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</si>
  <si>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</si>
  <si>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</si>
  <si>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</si>
  <si>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</si>
  <si>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</si>
  <si>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</si>
  <si>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</si>
  <si>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</si>
  <si>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</si>
  <si>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</si>
  <si>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</si>
  <si>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</si>
  <si>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</si>
  <si>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</si>
  <si>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</si>
  <si>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</si>
  <si>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</si>
  <si>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</si>
  <si>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</si>
  <si>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</si>
  <si>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</si>
  <si>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</si>
  <si>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</si>
  <si>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</si>
  <si>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</si>
  <si>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</si>
  <si>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</si>
  <si>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</si>
  <si>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</si>
  <si>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</si>
  <si>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</si>
  <si>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</si>
  <si>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</si>
  <si>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</si>
  <si>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</si>
  <si>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</si>
  <si>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</si>
  <si>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</si>
  <si>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</si>
  <si>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</si>
  <si>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</si>
  <si>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</si>
  <si>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</si>
  <si>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</si>
  <si>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</si>
  <si>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</si>
  <si>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</si>
  <si>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</si>
  <si>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</si>
  <si>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</si>
  <si>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</si>
  <si>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</si>
  <si>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</si>
  <si>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</si>
  <si>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</si>
  <si>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</si>
  <si>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</si>
  <si>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</si>
  <si>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</si>
  <si>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</si>
  <si>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</si>
  <si>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</si>
  <si>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</si>
  <si>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</si>
  <si>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</si>
  <si>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</si>
  <si>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</si>
  <si>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</si>
  <si>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</si>
  <si>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</si>
  <si>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</si>
  <si>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</si>
  <si>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</si>
  <si>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</si>
  <si>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</si>
  <si>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</si>
  <si>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</si>
  <si>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</si>
  <si>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</si>
  <si>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</si>
  <si>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</si>
  <si>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</si>
  <si>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</si>
  <si>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</si>
  <si>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</si>
  <si>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</si>
  <si>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</si>
  <si>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</si>
  <si>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</si>
  <si>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</si>
  <si>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</si>
  <si>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</si>
  <si>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</si>
  <si>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</si>
  <si>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</si>
  <si>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</si>
  <si>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</si>
  <si>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</si>
  <si>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</si>
  <si>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</si>
  <si>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</si>
  <si>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</si>
  <si>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</si>
  <si>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</si>
  <si>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</si>
  <si>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</si>
  <si>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</si>
  <si>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</si>
  <si>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</si>
  <si>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</si>
  <si>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</si>
  <si>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</si>
  <si>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</si>
  <si>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</si>
  <si>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</si>
  <si>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</si>
  <si>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</si>
  <si>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</si>
  <si>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</si>
  <si>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</si>
  <si>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</si>
  <si>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</si>
  <si>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</si>
  <si>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</si>
  <si>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</si>
  <si>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</si>
  <si>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</si>
  <si>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</si>
  <si>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</si>
  <si>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</si>
  <si>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</si>
  <si>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</si>
  <si>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</si>
  <si>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</si>
  <si>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</si>
  <si>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</si>
  <si>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</si>
  <si>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</si>
  <si>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</si>
  <si>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</si>
  <si>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</si>
  <si>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</si>
  <si>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</si>
  <si>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</si>
  <si>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</si>
  <si>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</si>
  <si>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</si>
  <si>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</si>
  <si>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</si>
  <si>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</si>
  <si>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</si>
  <si>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</si>
  <si>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</si>
  <si>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</si>
  <si>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</si>
  <si>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</si>
  <si>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</si>
  <si>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</si>
  <si>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</si>
  <si>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</si>
  <si>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</si>
  <si>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</si>
  <si>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</si>
  <si>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</si>
  <si>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</si>
  <si>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</si>
  <si>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</si>
  <si>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</si>
  <si>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</si>
  <si>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</si>
  <si>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</si>
  <si>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</si>
  <si>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</si>
  <si>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</si>
  <si>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</si>
  <si>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</si>
  <si>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</si>
  <si>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</si>
  <si>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</si>
  <si>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</si>
  <si>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</si>
  <si>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</si>
  <si>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</si>
  <si>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</si>
  <si>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</si>
  <si>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</si>
  <si>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</si>
  <si>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</si>
  <si>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</si>
  <si>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</si>
  <si>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</si>
  <si>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</si>
  <si>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</si>
  <si>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</si>
  <si>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</si>
  <si>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</si>
  <si>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</si>
  <si>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</si>
  <si>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</si>
  <si>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</si>
  <si>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</si>
  <si>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</si>
  <si>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</si>
  <si>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</si>
  <si>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</si>
  <si>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</si>
  <si>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</si>
  <si>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</si>
  <si>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</si>
  <si>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</si>
  <si>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</si>
  <si>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</si>
  <si>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</si>
  <si>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</si>
  <si>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</si>
  <si>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</si>
  <si>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</si>
  <si>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</si>
  <si>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</si>
  <si>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</si>
  <si>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</si>
  <si>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</si>
  <si>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</si>
  <si>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</si>
  <si>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</si>
  <si>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</si>
  <si>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</si>
  <si>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</si>
  <si>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</si>
  <si>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</si>
  <si>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</si>
  <si>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</si>
  <si>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</si>
  <si>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</si>
  <si>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</si>
  <si>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</si>
  <si>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</si>
  <si>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</si>
  <si>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</si>
  <si>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</si>
  <si>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</si>
  <si>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</si>
  <si>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</si>
  <si>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</si>
  <si>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</si>
  <si>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</si>
  <si>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</si>
  <si>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</si>
  <si>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</si>
  <si>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</si>
  <si>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</si>
  <si>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</si>
  <si>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</si>
  <si>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</si>
  <si>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</si>
  <si>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</si>
  <si>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</si>
  <si>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</si>
  <si>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</si>
  <si>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</si>
  <si>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</si>
  <si>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</si>
  <si>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</si>
  <si>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</si>
  <si>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</si>
  <si>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</si>
  <si>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</si>
  <si>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</si>
  <si>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</si>
  <si>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</si>
  <si>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</si>
  <si>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</si>
  <si>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</si>
  <si>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</si>
  <si>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</si>
  <si>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</si>
  <si>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</si>
  <si>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</si>
  <si>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</si>
  <si>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</si>
  <si>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</si>
  <si>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</si>
  <si>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</si>
  <si>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</si>
  <si>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</si>
  <si>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</si>
  <si>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</si>
  <si>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</si>
  <si>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</si>
  <si>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</si>
  <si>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</si>
  <si>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</si>
  <si>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</si>
  <si>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</si>
  <si>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</si>
  <si>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</si>
  <si>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</si>
  <si>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</si>
  <si>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</si>
  <si>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</si>
  <si>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</si>
  <si>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</si>
  <si>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</si>
  <si>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</si>
  <si>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</si>
  <si>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</si>
  <si>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</si>
  <si>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</si>
  <si>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</si>
  <si>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</si>
  <si>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</si>
  <si>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</si>
  <si>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</si>
  <si>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</si>
  <si>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</si>
  <si>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</si>
  <si>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</si>
  <si>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</si>
  <si>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</si>
  <si>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</si>
  <si>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</si>
  <si>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</si>
  <si>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</si>
  <si>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</si>
  <si>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</si>
  <si>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</si>
  <si>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</si>
  <si>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</si>
  <si>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</si>
  <si>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</si>
  <si>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</si>
  <si>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</si>
  <si>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</si>
  <si>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</si>
  <si>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</si>
  <si>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</si>
  <si>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</si>
  <si>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</si>
  <si>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</si>
  <si>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</si>
  <si>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</si>
  <si>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</si>
  <si>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</si>
  <si>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</si>
  <si>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</si>
  <si>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</si>
  <si>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</si>
  <si>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</si>
  <si>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</si>
  <si>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</si>
  <si>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</si>
  <si>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</si>
  <si>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</si>
  <si>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</si>
  <si>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</si>
  <si>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</si>
  <si>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</si>
  <si>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</si>
  <si>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</si>
  <si>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</si>
  <si>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</si>
  <si>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</si>
  <si>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</si>
  <si>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</si>
  <si>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</si>
  <si>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</si>
  <si>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</si>
  <si>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</si>
  <si>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</si>
  <si>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</si>
  <si>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</si>
  <si>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</si>
  <si>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</si>
  <si>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</si>
  <si>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</si>
  <si>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</si>
  <si>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</si>
  <si>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</si>
  <si>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</si>
  <si>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</si>
  <si>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</si>
  <si>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</si>
  <si>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</si>
  <si>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</si>
  <si>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</si>
  <si>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</si>
  <si>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</si>
  <si>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</si>
  <si>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</si>
  <si>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</si>
  <si>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</si>
  <si>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</si>
  <si>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</si>
  <si>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</si>
  <si>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</si>
  <si>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</si>
  <si>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</si>
  <si>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</si>
  <si>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</si>
  <si>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</si>
  <si>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</si>
  <si>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</si>
  <si>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</si>
  <si>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</si>
  <si>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</si>
  <si>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</si>
  <si>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</si>
  <si>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</si>
  <si>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</si>
  <si>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</si>
  <si>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</si>
  <si>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</si>
  <si>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</si>
  <si>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</si>
  <si>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</si>
  <si>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</si>
  <si>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</si>
  <si>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</si>
  <si>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</si>
  <si>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</si>
  <si>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</si>
  <si>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</si>
  <si>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</si>
  <si>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</si>
  <si>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</si>
  <si>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</si>
  <si>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</si>
  <si>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</si>
  <si>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</si>
  <si>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</si>
  <si>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</si>
  <si>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</si>
  <si>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</si>
  <si>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</si>
  <si>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</si>
  <si>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</si>
  <si>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</si>
  <si>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</si>
  <si>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</si>
  <si>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</si>
  <si>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</si>
  <si>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</si>
  <si>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</si>
  <si>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</si>
  <si>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</si>
  <si>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</si>
  <si>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</si>
  <si>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</si>
  <si>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</si>
  <si>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</si>
  <si>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</si>
  <si>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</si>
  <si>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</si>
  <si>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</si>
  <si>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</si>
  <si>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</si>
  <si>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</si>
  <si>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</si>
  <si>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</si>
  <si>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</si>
  <si>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</si>
  <si>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</si>
  <si>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</si>
  <si>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</si>
  <si>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</si>
  <si>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</si>
  <si>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</si>
  <si>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</si>
  <si>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</si>
  <si>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</si>
  <si>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</si>
  <si>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</si>
  <si>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</si>
  <si>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</si>
  <si>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</si>
  <si>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</si>
  <si>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</si>
  <si>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</si>
  <si>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</si>
  <si>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</si>
  <si>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</si>
  <si>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</si>
  <si>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</si>
  <si>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</si>
  <si>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</si>
  <si>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</si>
  <si>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</si>
  <si>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</si>
  <si>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</si>
  <si>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</si>
  <si>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</si>
  <si>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</si>
  <si>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</si>
  <si>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</si>
  <si>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</si>
  <si>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</si>
  <si>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</si>
  <si>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</si>
  <si>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</si>
  <si>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</si>
  <si>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</si>
  <si>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</si>
  <si>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</si>
  <si>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</si>
  <si>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</si>
  <si>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</si>
  <si>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</si>
  <si>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</si>
  <si>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</si>
  <si>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</si>
  <si>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</si>
  <si>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</si>
  <si>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</si>
  <si>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</si>
  <si>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</si>
  <si>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</si>
  <si>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</si>
  <si>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</si>
  <si>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</si>
  <si>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</si>
  <si>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</si>
  <si>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</si>
  <si>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</si>
  <si>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</si>
  <si>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</si>
  <si>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</si>
  <si>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</si>
  <si>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</si>
  <si>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</si>
  <si>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</si>
  <si>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</si>
  <si>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</si>
  <si>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</si>
  <si>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</si>
  <si>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</si>
  <si>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</si>
  <si>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</si>
  <si>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</si>
  <si>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</si>
  <si>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</si>
  <si>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</si>
  <si>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</si>
  <si>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</si>
  <si>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</si>
  <si>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</si>
  <si>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</si>
  <si>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</si>
  <si>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</si>
  <si>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</si>
  <si>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</si>
  <si>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</si>
  <si>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</si>
  <si>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</si>
  <si>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</si>
  <si>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</si>
  <si>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</si>
  <si>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</si>
  <si>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</si>
  <si>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</si>
  <si>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</si>
  <si>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</si>
  <si>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</si>
  <si>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</si>
  <si>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</si>
  <si>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</si>
  <si>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</si>
  <si>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</si>
  <si>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</si>
  <si>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</si>
  <si>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</si>
  <si>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</si>
  <si>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</si>
  <si>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</si>
  <si>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</si>
  <si>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</si>
  <si>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</si>
  <si>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</si>
  <si>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</si>
  <si>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</si>
  <si>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</si>
  <si>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</si>
  <si>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</si>
  <si>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</si>
  <si>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</si>
  <si>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</si>
  <si>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</si>
  <si>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</si>
  <si>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</si>
  <si>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</si>
  <si>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</si>
  <si>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</si>
  <si>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</si>
  <si>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</si>
  <si>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</si>
  <si>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</si>
  <si>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</si>
  <si>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</si>
  <si>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</si>
  <si>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</si>
  <si>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</si>
  <si>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</si>
  <si>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</si>
  <si>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</si>
  <si>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</si>
  <si>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</si>
  <si>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</si>
  <si>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</si>
  <si>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</si>
  <si>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</si>
  <si>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</si>
  <si>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</si>
  <si>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</si>
  <si>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</si>
  <si>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</si>
  <si>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</si>
  <si>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</si>
  <si>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</si>
  <si>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</si>
  <si>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</si>
  <si>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</si>
  <si>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</si>
  <si>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</si>
  <si>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</si>
  <si>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</si>
  <si>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</si>
  <si>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</si>
  <si>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</si>
  <si>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</si>
  <si>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</si>
  <si>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</si>
  <si>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</si>
  <si>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</si>
  <si>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</si>
  <si>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</si>
  <si>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</si>
  <si>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</si>
  <si>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</si>
  <si>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</si>
  <si>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</si>
  <si>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</si>
  <si>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</si>
  <si>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</si>
  <si>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</si>
  <si>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</si>
  <si>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</si>
  <si>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</si>
  <si>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</si>
  <si>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</si>
  <si>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</si>
  <si>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</si>
  <si>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</si>
  <si>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</si>
  <si>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</si>
  <si>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</si>
  <si>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</si>
  <si>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</si>
  <si>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</si>
  <si>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</si>
  <si>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</si>
  <si>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</si>
  <si>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</si>
  <si>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</si>
  <si>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</si>
  <si>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</si>
  <si>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</si>
  <si>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</si>
  <si>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</si>
  <si>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</si>
  <si>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</si>
  <si>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</si>
  <si>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</si>
  <si>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</si>
  <si>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</si>
  <si>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</si>
  <si>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</si>
  <si>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</si>
  <si>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</si>
  <si>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</si>
  <si>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</si>
  <si>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</si>
  <si>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</si>
  <si>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</si>
  <si>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</si>
  <si>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</si>
  <si>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</si>
  <si>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</si>
  <si>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</si>
  <si>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</si>
  <si>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</si>
  <si>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</si>
  <si>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</si>
  <si>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</si>
  <si>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</si>
  <si>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</si>
  <si>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</si>
  <si>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</si>
  <si>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</si>
  <si>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</si>
  <si>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</si>
  <si>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</si>
  <si>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</si>
  <si>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</si>
  <si>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</si>
  <si>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</si>
  <si>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</si>
  <si>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</si>
  <si>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</si>
  <si>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</si>
  <si>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</si>
  <si>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</si>
  <si>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</si>
  <si>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</si>
  <si>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</si>
  <si>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</si>
  <si>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</si>
  <si>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</si>
  <si>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</si>
  <si>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</si>
  <si>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</si>
  <si>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</si>
  <si>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</si>
  <si>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</si>
  <si>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</si>
  <si>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</si>
  <si>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</si>
  <si>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</si>
  <si>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</si>
  <si>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</si>
  <si>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</si>
  <si>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</si>
  <si>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</si>
  <si>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</si>
  <si>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</si>
  <si>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</si>
  <si>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</si>
  <si>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</si>
  <si>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</si>
  <si>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</si>
  <si>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</si>
  <si>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</si>
  <si>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</si>
  <si>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</si>
  <si>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</si>
  <si>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</si>
  <si>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</si>
  <si>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</si>
  <si>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</si>
  <si>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</si>
  <si>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</si>
  <si>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</si>
  <si>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</si>
  <si>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</si>
  <si>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</si>
  <si>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</si>
  <si>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</si>
  <si>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</si>
  <si>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</si>
  <si>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</si>
  <si>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</si>
  <si>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</si>
  <si>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</si>
  <si>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</si>
  <si>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</si>
  <si>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</si>
  <si>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</si>
  <si>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</si>
  <si>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</si>
  <si>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</si>
  <si>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</si>
  <si>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</si>
  <si>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</si>
  <si>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</si>
  <si>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</si>
  <si>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</si>
  <si>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</si>
  <si>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</si>
  <si>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</si>
  <si>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</si>
  <si>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</si>
  <si>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</si>
  <si>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</si>
  <si>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</si>
  <si>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</si>
  <si>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</si>
  <si>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</si>
  <si>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</si>
  <si>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</si>
  <si>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</si>
  <si>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</si>
  <si>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</si>
  <si>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</si>
  <si>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</si>
  <si>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</si>
  <si>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</si>
  <si>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</si>
  <si>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</si>
  <si>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</si>
  <si>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</si>
  <si>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</si>
  <si>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</si>
  <si>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</si>
  <si>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</si>
  <si>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</si>
  <si>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</si>
  <si>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</si>
  <si>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</si>
  <si>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</si>
  <si>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</si>
  <si>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</si>
  <si>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</si>
  <si>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</si>
  <si>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</si>
  <si>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</si>
  <si>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</si>
  <si>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</si>
  <si>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</si>
  <si>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</si>
  <si>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</si>
  <si>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</si>
  <si>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</si>
  <si>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</si>
  <si>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</si>
  <si>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</si>
  <si>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</si>
  <si>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</si>
  <si>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</si>
  <si>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</si>
  <si>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</si>
  <si>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</si>
  <si>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</si>
  <si>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</si>
  <si>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</si>
  <si>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</si>
  <si>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</si>
  <si>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</si>
  <si>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</si>
  <si>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</si>
  <si>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</si>
  <si>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</si>
  <si>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</si>
  <si>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</si>
  <si>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</si>
  <si>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</si>
  <si>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</si>
  <si>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</si>
  <si>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</si>
  <si>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</si>
  <si>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</si>
  <si>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</si>
  <si>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</si>
  <si>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</si>
  <si>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</si>
  <si>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</si>
  <si>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</si>
  <si>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</si>
  <si>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</si>
  <si>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</si>
  <si>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</si>
  <si>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</si>
  <si>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</si>
  <si>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</si>
  <si>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</si>
  <si>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</si>
  <si>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</si>
  <si>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</si>
  <si>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</si>
  <si>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</si>
  <si>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</si>
  <si>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</si>
  <si>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</si>
  <si>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</si>
  <si>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</si>
  <si>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</si>
  <si>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</si>
  <si>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</si>
  <si>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</si>
  <si>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</si>
  <si>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</si>
  <si>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</si>
  <si>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</si>
  <si>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</si>
  <si>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</si>
  <si>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</si>
  <si>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</si>
  <si>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</si>
  <si>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</si>
  <si>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</si>
  <si>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</si>
  <si>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</si>
  <si>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</si>
  <si>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</si>
  <si>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</si>
  <si>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</si>
  <si>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</si>
  <si>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</si>
  <si>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</si>
  <si>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</si>
  <si>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</si>
  <si>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</si>
  <si>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</si>
  <si>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</si>
  <si>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</si>
  <si>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</si>
  <si>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</si>
  <si>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</si>
  <si>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</si>
  <si>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</si>
  <si>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</si>
  <si>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</si>
  <si>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</si>
  <si>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</si>
  <si>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</si>
  <si>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</si>
  <si>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</si>
  <si>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</si>
  <si>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</si>
  <si>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</si>
  <si>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</si>
  <si>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</si>
  <si>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</si>
  <si>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</si>
  <si>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</si>
  <si>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</si>
  <si>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</si>
  <si>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</si>
  <si>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</si>
  <si>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</si>
  <si>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</si>
  <si>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</si>
  <si>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</si>
  <si>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</si>
  <si>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</si>
  <si>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</si>
  <si>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</si>
  <si>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</si>
  <si>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</si>
  <si>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</si>
  <si>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</si>
  <si>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</si>
  <si>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</si>
  <si>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</si>
  <si>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</si>
  <si>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</si>
  <si>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</si>
  <si>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</si>
  <si>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</si>
  <si>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</si>
  <si>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</si>
  <si>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</si>
  <si>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</si>
  <si>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</si>
  <si>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</si>
  <si>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</si>
  <si>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</si>
  <si>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</si>
  <si>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</si>
  <si>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</si>
  <si>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</si>
  <si>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</si>
  <si>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</si>
  <si>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</si>
  <si>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</si>
  <si>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</si>
  <si>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</si>
  <si>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</si>
  <si>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</si>
  <si>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</si>
  <si>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</si>
  <si>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</si>
  <si>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</si>
  <si>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</si>
  <si>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</si>
  <si>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</si>
  <si>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</si>
  <si>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</si>
  <si>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</si>
  <si>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</si>
  <si>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</si>
  <si>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</si>
  <si>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</si>
  <si>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</si>
  <si>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</si>
  <si>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</si>
  <si>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</si>
  <si>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</si>
  <si>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</si>
  <si>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</si>
  <si>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</si>
  <si>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</si>
  <si>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</si>
  <si>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</si>
  <si>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</si>
  <si>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</si>
  <si>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</si>
  <si>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</si>
  <si>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</si>
  <si>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</si>
  <si>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</si>
  <si>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</si>
  <si>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</si>
  <si>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</si>
  <si>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</si>
  <si>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</si>
  <si>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</si>
  <si>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</si>
  <si>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</si>
  <si>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</si>
  <si>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</si>
  <si>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</si>
  <si>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</si>
  <si>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</si>
  <si>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</si>
  <si>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</si>
  <si>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</si>
  <si>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</si>
  <si>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</si>
  <si>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</si>
  <si>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</si>
  <si>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</si>
  <si>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</si>
  <si>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</si>
  <si>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</si>
  <si>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</si>
  <si>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</si>
  <si>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</si>
  <si>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</si>
  <si>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</si>
  <si>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</si>
  <si>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</si>
  <si>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</si>
  <si>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</si>
  <si>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</si>
  <si>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</si>
  <si>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</si>
  <si>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</si>
  <si>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</si>
  <si>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</si>
  <si>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</si>
  <si>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</si>
  <si>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</si>
  <si>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</si>
  <si>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</si>
  <si>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</si>
  <si>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</si>
  <si>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</si>
  <si>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</si>
  <si>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</si>
  <si>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</si>
  <si>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</si>
  <si>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</si>
  <si>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</si>
  <si>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</si>
  <si>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</si>
  <si>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</si>
  <si>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</si>
  <si>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</si>
  <si>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</si>
  <si>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</si>
  <si>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</si>
  <si>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</si>
  <si>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</si>
  <si>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</si>
  <si>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</si>
  <si>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</si>
  <si>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</si>
  <si>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</si>
  <si>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</si>
  <si>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</si>
  <si>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</si>
  <si>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</si>
  <si>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</si>
  <si>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</si>
  <si>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</si>
  <si>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</si>
  <si>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</si>
  <si>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</si>
  <si>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</si>
  <si>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</si>
  <si>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</si>
  <si>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</si>
  <si>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</si>
  <si>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</si>
  <si>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</si>
  <si>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</si>
  <si>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</si>
  <si>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</si>
  <si>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</si>
  <si>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</si>
  <si>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</si>
  <si>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</si>
  <si>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</si>
  <si>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</si>
  <si>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</si>
  <si>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</si>
  <si>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</si>
  <si>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</si>
  <si>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</si>
  <si>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</si>
  <si>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</si>
  <si>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</si>
  <si>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</si>
  <si>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</si>
  <si>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</si>
  <si>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</si>
  <si>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</si>
  <si>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</si>
  <si>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</si>
  <si>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</si>
  <si>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</si>
  <si>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</si>
  <si>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</si>
  <si>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</si>
  <si>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</si>
  <si>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</si>
  <si>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</si>
  <si>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</si>
  <si>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</si>
  <si>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</si>
  <si>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</si>
  <si>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</si>
  <si>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</si>
  <si>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</si>
  <si>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</si>
  <si>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</si>
  <si>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</si>
  <si>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</si>
  <si>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</si>
  <si>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</si>
  <si>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</si>
  <si>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</si>
  <si>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</si>
  <si>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</si>
  <si>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</si>
  <si>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</si>
  <si>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</si>
  <si>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</si>
  <si>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</si>
  <si>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</si>
  <si>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</si>
  <si>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</si>
  <si>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</si>
  <si>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</si>
  <si>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</si>
  <si>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</si>
  <si>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</si>
  <si>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</si>
  <si>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</si>
  <si>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</si>
  <si>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</si>
  <si>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</si>
  <si>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</si>
  <si>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</si>
  <si>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</si>
  <si>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</si>
  <si>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</si>
  <si>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</si>
  <si>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</si>
  <si>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</si>
  <si>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</si>
  <si>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</si>
  <si>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</si>
  <si>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</si>
  <si>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</si>
  <si>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</si>
  <si>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</si>
  <si>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</si>
  <si>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</si>
  <si>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</si>
  <si>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</si>
  <si>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</si>
  <si>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</si>
  <si>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</si>
  <si>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</si>
  <si>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</si>
  <si>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</si>
  <si>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</si>
  <si>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</si>
  <si>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</si>
  <si>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</si>
  <si>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</si>
  <si>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</si>
  <si>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</si>
  <si>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</si>
  <si>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</si>
  <si>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</si>
  <si>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</si>
  <si>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</si>
  <si>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</si>
  <si>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</si>
  <si>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</si>
  <si>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</si>
  <si>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</si>
  <si>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</si>
  <si>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</si>
  <si>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</si>
  <si>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</si>
  <si>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</si>
  <si>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</si>
  <si>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</si>
  <si>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</si>
  <si>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</si>
  <si>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</si>
  <si>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</si>
  <si>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</si>
  <si>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</si>
  <si>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</si>
  <si>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</si>
  <si>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</si>
  <si>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</si>
  <si>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</si>
  <si>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</si>
  <si>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</si>
  <si>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</si>
  <si>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</si>
  <si>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</si>
  <si>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</si>
  <si>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</si>
  <si>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</si>
  <si>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</si>
  <si>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</si>
  <si>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</si>
  <si>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</si>
  <si>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</si>
  <si>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</si>
  <si>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</si>
  <si>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</si>
  <si>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</si>
  <si>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</si>
  <si>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</si>
  <si>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</si>
  <si>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</si>
  <si>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</si>
  <si>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</si>
  <si>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</si>
  <si>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</si>
  <si>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</si>
  <si>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</si>
  <si>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</si>
  <si>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</si>
  <si>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</si>
  <si>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</si>
  <si>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</si>
  <si>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</si>
  <si>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</si>
  <si>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</si>
  <si>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</si>
  <si>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</si>
  <si>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</si>
  <si>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</si>
  <si>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</si>
  <si>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</si>
  <si>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</si>
  <si>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</si>
  <si>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</si>
  <si>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</si>
  <si>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</si>
  <si>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</si>
  <si>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</si>
  <si>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</si>
  <si>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</si>
  <si>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</si>
  <si>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</si>
  <si>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</si>
  <si>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</si>
  <si>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</si>
  <si>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</si>
  <si>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</si>
  <si>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</si>
  <si>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</si>
  <si>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</si>
  <si>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</si>
  <si>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</si>
  <si>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</si>
  <si>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</si>
  <si>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</si>
  <si>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</si>
  <si>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</si>
  <si>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</si>
  <si>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</si>
  <si>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</si>
  <si>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</si>
  <si>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</si>
  <si>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</si>
  <si>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</si>
  <si>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</si>
  <si>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</si>
  <si>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</si>
  <si>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</si>
  <si>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</si>
  <si>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</si>
  <si>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</si>
  <si>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</si>
  <si>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</si>
  <si>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</si>
  <si>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</si>
  <si>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</si>
  <si>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</si>
  <si>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</si>
  <si>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</si>
  <si>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</si>
  <si>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</si>
  <si>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</si>
  <si>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</si>
  <si>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</si>
  <si>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</si>
  <si>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</si>
  <si>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</si>
  <si>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</si>
  <si>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</si>
  <si>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</si>
  <si>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</si>
  <si>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</si>
  <si>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</si>
  <si>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</si>
  <si>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</si>
  <si>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</si>
  <si>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</si>
  <si>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</si>
  <si>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</si>
  <si>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</si>
  <si>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</si>
  <si>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</si>
  <si>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</si>
  <si>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</si>
  <si>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</si>
  <si>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</si>
  <si>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</si>
  <si>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</si>
  <si>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</si>
  <si>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</si>
  <si>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</si>
  <si>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</si>
  <si>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</si>
  <si>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</si>
  <si>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</si>
  <si>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</si>
  <si>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</si>
  <si>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</si>
  <si>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</si>
  <si>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</si>
  <si>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</si>
  <si>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</si>
  <si>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</si>
  <si>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</si>
  <si>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</si>
  <si>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</si>
  <si>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</si>
  <si>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</si>
  <si>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</si>
  <si>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</si>
  <si>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</si>
  <si>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</si>
  <si>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</si>
  <si>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</si>
  <si>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</si>
  <si>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</si>
  <si>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</si>
  <si>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</si>
  <si>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</si>
  <si>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</si>
  <si>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</si>
  <si>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</si>
  <si>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</si>
  <si>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</si>
  <si>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</si>
  <si>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</si>
  <si>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</si>
  <si>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</si>
  <si>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</si>
  <si>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</si>
  <si>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</si>
  <si>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</si>
  <si>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</si>
  <si>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</si>
  <si>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</si>
  <si>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</si>
  <si>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</si>
  <si>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</si>
  <si>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</si>
  <si>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</si>
  <si>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</si>
  <si>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</si>
  <si>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</si>
  <si>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</si>
  <si>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</si>
  <si>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</si>
  <si>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</si>
  <si>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</si>
  <si>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</si>
  <si>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</si>
  <si>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</si>
  <si>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</si>
  <si>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</si>
  <si>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</si>
  <si>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</si>
  <si>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</si>
  <si>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</si>
  <si>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</si>
  <si>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</si>
  <si>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</si>
  <si>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</si>
  <si>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</si>
  <si>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</si>
  <si>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</si>
  <si>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</si>
  <si>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</si>
  <si>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</si>
  <si>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</si>
  <si>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</si>
  <si>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</si>
  <si>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</si>
  <si>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</si>
  <si>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</si>
  <si>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</si>
  <si>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</si>
  <si>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</si>
  <si>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</si>
  <si>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</si>
  <si>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</si>
  <si>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</si>
  <si>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</si>
  <si>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</si>
  <si>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</si>
  <si>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</si>
  <si>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</si>
  <si>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</si>
  <si>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</si>
  <si>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</si>
  <si>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</si>
  <si>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</si>
  <si>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</si>
  <si>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</si>
  <si>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</si>
  <si>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</si>
  <si>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</si>
  <si>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</si>
  <si>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</si>
  <si>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</si>
  <si>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</si>
  <si>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</si>
  <si>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</si>
  <si>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</si>
  <si>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</si>
  <si>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</si>
  <si>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</si>
  <si>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</si>
  <si>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</si>
  <si>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</si>
  <si>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</si>
  <si>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</si>
  <si>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</si>
  <si>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</si>
  <si>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</si>
  <si>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</si>
  <si>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</si>
  <si>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</si>
  <si>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</si>
  <si>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</si>
  <si>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</si>
  <si>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</si>
  <si>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</si>
  <si>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</si>
  <si>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</si>
  <si>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</si>
  <si>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</si>
  <si>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</si>
  <si>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</si>
  <si>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</si>
  <si>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</si>
  <si>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</si>
  <si>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</si>
  <si>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</si>
  <si>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</si>
  <si>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</si>
  <si>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</si>
  <si>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</si>
  <si>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</si>
  <si>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</si>
  <si>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</si>
  <si>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</si>
  <si>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</si>
  <si>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</si>
  <si>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</si>
  <si>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</si>
  <si>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</si>
  <si>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</si>
  <si>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</si>
  <si>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</si>
  <si>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</si>
  <si>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</si>
  <si>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</si>
  <si>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</si>
  <si>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</si>
  <si>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</si>
  <si>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</si>
  <si>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</si>
  <si>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</si>
  <si>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</si>
  <si>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</si>
  <si>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</si>
  <si>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</si>
  <si>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</si>
  <si>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</si>
  <si>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</si>
  <si>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</si>
  <si>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</si>
  <si>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</si>
  <si>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</si>
  <si>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</si>
  <si>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</si>
  <si>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</si>
  <si>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</si>
  <si>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</si>
  <si>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</si>
  <si>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</si>
  <si>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</si>
  <si>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</si>
  <si>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</si>
  <si>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</si>
  <si>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</si>
  <si>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</si>
  <si>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</si>
  <si>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</si>
  <si>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</si>
  <si>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</si>
  <si>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</si>
  <si>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</si>
  <si>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</si>
  <si>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</si>
  <si>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</si>
  <si>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</si>
  <si>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</si>
  <si>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</si>
  <si>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</si>
  <si>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</si>
  <si>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</si>
  <si>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</si>
  <si>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</si>
  <si>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</si>
  <si>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</si>
  <si>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</si>
  <si>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</si>
  <si>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</si>
  <si>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</si>
  <si>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</si>
  <si>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</si>
  <si>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</si>
  <si>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</si>
  <si>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</si>
  <si>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</si>
  <si>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</si>
  <si>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</si>
  <si>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</si>
  <si>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</si>
  <si>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</si>
  <si>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</si>
  <si>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</si>
  <si>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</si>
  <si>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</si>
  <si>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</si>
  <si>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</si>
  <si>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</si>
  <si>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</si>
  <si>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</si>
  <si>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</si>
  <si>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</si>
  <si>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</si>
  <si>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</si>
  <si>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</si>
  <si>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</si>
  <si>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</si>
  <si>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</si>
  <si>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</si>
  <si>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</si>
  <si>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</si>
  <si>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</si>
  <si>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</si>
  <si>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</si>
  <si>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</si>
  <si>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</si>
  <si>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</si>
  <si>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</si>
  <si>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</si>
  <si>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</si>
  <si>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</si>
  <si>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</si>
  <si>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</si>
  <si>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</si>
  <si>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</si>
  <si>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</si>
  <si>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</si>
  <si>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</si>
  <si>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</si>
  <si>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</si>
  <si>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</si>
  <si>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</si>
  <si>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</si>
  <si>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</si>
  <si>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</si>
  <si>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</si>
  <si>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</si>
  <si>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</si>
  <si>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</si>
  <si>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</si>
  <si>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</si>
  <si>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</si>
  <si>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</si>
  <si>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</si>
  <si>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</si>
  <si>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</si>
  <si>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</si>
  <si>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</si>
  <si>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</si>
  <si>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</si>
  <si>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</si>
  <si>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</si>
  <si>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</si>
  <si>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</si>
  <si>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</si>
  <si>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</si>
  <si>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</si>
  <si>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</si>
  <si>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</si>
  <si>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</si>
  <si>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</si>
  <si>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</si>
  <si>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</si>
  <si>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</si>
  <si>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</si>
  <si>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</si>
  <si>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</si>
  <si>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</si>
  <si>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</si>
  <si>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</si>
  <si>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</si>
  <si>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</si>
  <si>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</si>
  <si>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</si>
  <si>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</si>
  <si>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</si>
  <si>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</si>
  <si>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</si>
  <si>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</si>
  <si>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</si>
  <si>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</si>
  <si>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</si>
  <si>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</si>
  <si>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</si>
  <si>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</si>
  <si>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</si>
  <si>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</si>
  <si>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</si>
  <si>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</si>
  <si>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</si>
  <si>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</si>
  <si>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</si>
  <si>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</si>
  <si>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</si>
  <si>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</si>
  <si>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</si>
  <si>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</si>
  <si>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</si>
  <si>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</si>
  <si>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</si>
  <si>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</si>
  <si>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</si>
  <si>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</si>
  <si>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</si>
  <si>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</si>
  <si>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</si>
  <si>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</si>
  <si>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</si>
  <si>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</si>
  <si>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</si>
  <si>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</si>
  <si>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</si>
  <si>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</si>
  <si>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</si>
  <si>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</si>
  <si>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</si>
  <si>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</si>
  <si>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</si>
  <si>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</si>
  <si>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</si>
  <si>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</si>
  <si>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</si>
  <si>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</si>
  <si>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</si>
  <si>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</si>
  <si>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</si>
  <si>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</si>
  <si>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</si>
  <si>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</si>
  <si>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</si>
  <si>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</si>
  <si>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</si>
  <si>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</si>
  <si>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</si>
  <si>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</si>
  <si>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</si>
  <si>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</si>
  <si>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</si>
  <si>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</si>
  <si>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</si>
  <si>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</si>
  <si>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</si>
  <si>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</si>
  <si>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</si>
  <si>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</si>
  <si>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</si>
  <si>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</si>
  <si>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</si>
  <si>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</si>
  <si>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</si>
  <si>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</si>
  <si>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</si>
  <si>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</si>
  <si>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</si>
  <si>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</si>
  <si>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</si>
  <si>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</si>
  <si>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</si>
  <si>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</si>
  <si>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</si>
  <si>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</si>
  <si>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</si>
  <si>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</si>
  <si>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</si>
  <si>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</si>
  <si>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</si>
  <si>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</si>
  <si>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</si>
  <si>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</si>
  <si>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</si>
  <si>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</si>
  <si>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</si>
  <si>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</si>
  <si>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</si>
  <si>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</si>
  <si>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</si>
  <si>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</si>
  <si>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</si>
  <si>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</si>
  <si>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</si>
  <si>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</si>
  <si>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</si>
  <si>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</si>
  <si>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</si>
  <si>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</si>
  <si>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</si>
  <si>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</si>
  <si>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</si>
  <si>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</si>
  <si>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</si>
  <si>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</si>
  <si>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</si>
  <si>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</si>
  <si>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</si>
  <si>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</si>
  <si>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</si>
  <si>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</si>
  <si>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</si>
  <si>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</si>
  <si>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</si>
  <si>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</si>
  <si>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</si>
  <si>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</si>
  <si>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</si>
  <si>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</si>
  <si>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</si>
  <si>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</si>
  <si>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</si>
  <si>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</si>
  <si>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</si>
  <si>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</si>
  <si>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</si>
  <si>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</si>
  <si>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</si>
  <si>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</si>
  <si>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</si>
  <si>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</si>
  <si>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</si>
  <si>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</si>
  <si>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</si>
  <si>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</si>
  <si>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</si>
  <si>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</si>
  <si>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</si>
  <si>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</si>
  <si>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</si>
  <si>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</si>
  <si>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</si>
  <si>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</si>
  <si>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</si>
  <si>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</si>
  <si>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</si>
  <si>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</si>
  <si>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</si>
  <si>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</si>
  <si>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</si>
  <si>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</si>
  <si>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</si>
  <si>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</si>
  <si>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</si>
  <si>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</si>
  <si>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</si>
  <si>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</si>
  <si>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</si>
  <si>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</si>
  <si>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</si>
  <si>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</si>
  <si>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</si>
  <si>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</si>
  <si>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</si>
  <si>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</si>
  <si>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</si>
  <si>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</si>
  <si>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</si>
  <si>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</si>
  <si>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</si>
  <si>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</si>
  <si>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</si>
  <si>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</si>
  <si>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</si>
  <si>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</si>
  <si>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</si>
  <si>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</si>
  <si>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</si>
  <si>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</si>
  <si>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</si>
  <si>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</si>
  <si>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</si>
  <si>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</si>
  <si>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</si>
  <si>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</si>
  <si>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</si>
  <si>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</si>
  <si>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</si>
  <si>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</si>
  <si>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</si>
  <si>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</si>
  <si>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</si>
  <si>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</si>
  <si>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</si>
  <si>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</si>
  <si>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</si>
  <si>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</si>
  <si>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</si>
  <si>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</si>
  <si>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</si>
  <si>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</si>
  <si>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</si>
  <si>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</si>
  <si>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</si>
  <si>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</si>
  <si>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</si>
  <si>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</si>
  <si>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</si>
  <si>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</si>
  <si>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</si>
  <si>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</si>
  <si>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</si>
  <si>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</si>
  <si>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</si>
  <si>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</si>
  <si>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</si>
  <si>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</si>
  <si>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</si>
  <si>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</si>
  <si>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</si>
  <si>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</si>
  <si>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</si>
  <si>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</si>
  <si>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</si>
  <si>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</si>
  <si>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</si>
  <si>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</si>
  <si>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</si>
  <si>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</si>
  <si>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</si>
  <si>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</si>
  <si>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</si>
  <si>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</si>
  <si>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</si>
  <si>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</si>
  <si>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</si>
  <si>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</si>
  <si>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</si>
  <si>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</si>
  <si>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</si>
  <si>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</si>
  <si>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</si>
  <si>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</si>
  <si>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</si>
  <si>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</si>
  <si>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</si>
  <si>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</si>
  <si>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</si>
  <si>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</si>
  <si>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</si>
  <si>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</si>
  <si>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</si>
  <si>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</si>
  <si>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</si>
  <si>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</si>
  <si>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</si>
  <si>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</si>
  <si>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</si>
  <si>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</si>
  <si>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</si>
  <si>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</si>
  <si>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</si>
  <si>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</si>
  <si>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</si>
  <si>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</si>
  <si>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</si>
  <si>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</si>
  <si>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</si>
  <si>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</si>
  <si>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</si>
  <si>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</si>
  <si>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</si>
  <si>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</si>
  <si>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</si>
  <si>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</si>
  <si>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</si>
  <si>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</si>
  <si>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</si>
  <si>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</si>
  <si>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</si>
  <si>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</si>
  <si>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</si>
  <si>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</si>
  <si>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</si>
  <si>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</si>
  <si>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</si>
  <si>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</si>
  <si>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</si>
  <si>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</si>
  <si>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</si>
  <si>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</si>
  <si>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</si>
  <si>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</si>
  <si>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</si>
  <si>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</si>
  <si>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</si>
  <si>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</si>
  <si>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</si>
  <si>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</si>
  <si>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</si>
  <si>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</si>
  <si>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</si>
  <si>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</si>
  <si>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</si>
  <si>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</si>
  <si>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</si>
  <si>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</si>
  <si>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</si>
  <si>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</si>
  <si>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</si>
  <si>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</si>
  <si>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</si>
  <si>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</si>
  <si>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</si>
  <si>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</si>
  <si>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</si>
  <si>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</si>
  <si>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</si>
  <si>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</si>
  <si>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</si>
  <si>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</si>
  <si>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</si>
  <si>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</si>
  <si>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</si>
  <si>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</si>
  <si>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</si>
  <si>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</si>
  <si>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</si>
  <si>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</si>
  <si>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</si>
  <si>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</si>
  <si>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</si>
  <si>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</si>
  <si>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</si>
  <si>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</si>
  <si>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</si>
  <si>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</si>
  <si>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</si>
  <si>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</si>
  <si>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</si>
  <si>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</si>
  <si>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</si>
  <si>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</si>
  <si>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</si>
  <si>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</si>
  <si>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</si>
  <si>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</si>
  <si>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</si>
  <si>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</si>
  <si>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</si>
  <si>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</si>
  <si>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</si>
  <si>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</si>
  <si>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</si>
  <si>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</si>
  <si>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</si>
  <si>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</si>
  <si>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</si>
  <si>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</si>
  <si>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</si>
  <si>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</si>
  <si>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</si>
  <si>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</si>
  <si>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</si>
  <si>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</si>
  <si>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</si>
  <si>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</si>
  <si>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</si>
  <si>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</si>
  <si>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</si>
  <si>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</si>
  <si>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</si>
  <si>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</si>
  <si>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</si>
  <si>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</si>
  <si>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</si>
  <si>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</si>
  <si>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</si>
  <si>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</si>
  <si>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</si>
  <si>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</si>
  <si>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</si>
  <si>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</si>
  <si>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</si>
  <si>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</si>
  <si>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</si>
  <si>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</si>
  <si>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</si>
  <si>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</si>
  <si>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</si>
  <si>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</si>
  <si>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</si>
  <si>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</si>
  <si>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</si>
  <si>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</si>
  <si>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</si>
  <si>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</si>
  <si>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</si>
  <si>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</si>
  <si>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</si>
  <si>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</si>
  <si>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</si>
  <si>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</si>
  <si>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</si>
  <si>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</si>
  <si>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</si>
  <si>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</si>
  <si>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</si>
  <si>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</si>
  <si>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</si>
  <si>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</si>
  <si>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</si>
  <si>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</si>
  <si>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</si>
  <si>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</si>
  <si>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</si>
  <si>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</si>
  <si>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</si>
  <si>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</si>
  <si>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</si>
  <si>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</si>
  <si>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</si>
  <si>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</si>
  <si>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</si>
  <si>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</si>
  <si>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</si>
  <si>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</si>
  <si>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</si>
  <si>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</si>
  <si>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</si>
  <si>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</si>
  <si>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</si>
  <si>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</si>
  <si>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</si>
  <si>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</si>
  <si>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</si>
  <si>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</si>
  <si>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</si>
  <si>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</si>
  <si>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</si>
  <si>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</si>
  <si>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</si>
  <si>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</si>
  <si>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</si>
  <si>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</si>
  <si>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</si>
  <si>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</si>
  <si>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</si>
  <si>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</si>
  <si>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</si>
  <si>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</si>
  <si>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</si>
  <si>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</si>
  <si>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</si>
  <si>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</si>
  <si>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</si>
  <si>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</si>
  <si>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</si>
  <si>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</si>
  <si>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</si>
  <si>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</si>
  <si>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</si>
  <si>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</si>
  <si>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</si>
  <si>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</si>
  <si>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</si>
  <si>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</si>
  <si>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</si>
  <si>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</si>
  <si>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</si>
  <si>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</si>
  <si>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</si>
  <si>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</si>
  <si>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</si>
  <si>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</si>
  <si>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</si>
  <si>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</si>
  <si>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</si>
  <si>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</si>
  <si>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</si>
  <si>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</si>
  <si>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</si>
  <si>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</si>
  <si>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</si>
  <si>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</si>
  <si>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</si>
  <si>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</si>
  <si>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</si>
  <si>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</si>
  <si>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</si>
  <si>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</si>
  <si>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</si>
  <si>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</si>
  <si>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</si>
  <si>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</si>
  <si>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</si>
  <si>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</si>
  <si>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</si>
  <si>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</si>
  <si>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</si>
  <si>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</si>
  <si>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</si>
  <si>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</si>
  <si>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</si>
  <si>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</si>
  <si>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</si>
  <si>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</si>
  <si>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</si>
  <si>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</si>
  <si>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</si>
  <si>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</si>
  <si>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</si>
  <si>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</si>
  <si>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</si>
  <si>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</si>
  <si>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</si>
  <si>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</si>
  <si>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</si>
  <si>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</si>
  <si>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</si>
  <si>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</si>
  <si>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</si>
  <si>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</si>
  <si>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</si>
  <si>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</si>
  <si>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</si>
  <si>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</si>
  <si>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</si>
  <si>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</si>
  <si>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</si>
  <si>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</si>
  <si>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</si>
  <si>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</si>
  <si>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</si>
  <si>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</si>
  <si>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</si>
  <si>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</si>
  <si>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</si>
  <si>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</si>
  <si>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</si>
  <si>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</si>
  <si>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</si>
  <si>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</si>
  <si>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</si>
  <si>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</si>
  <si>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</si>
  <si>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</si>
  <si>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</si>
  <si>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</si>
  <si>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</si>
  <si>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</si>
  <si>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</si>
  <si>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</si>
  <si>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</si>
  <si>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</si>
  <si>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</si>
  <si>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</si>
  <si>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</si>
  <si>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</si>
  <si>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</si>
  <si>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</si>
  <si>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</si>
  <si>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</si>
  <si>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</si>
  <si>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</si>
  <si>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</si>
  <si>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</si>
  <si>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</si>
  <si>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</si>
  <si>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</si>
  <si>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</si>
  <si>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</si>
  <si>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</si>
  <si>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</si>
  <si>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</si>
  <si>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</si>
  <si>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</si>
  <si>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</si>
  <si>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</si>
  <si>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</si>
  <si>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</si>
  <si>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</si>
  <si>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</si>
  <si>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</si>
  <si>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</si>
  <si>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</si>
  <si>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</si>
  <si>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</si>
  <si>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</si>
  <si>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</si>
  <si>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</si>
  <si>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</si>
  <si>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</si>
  <si>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</si>
  <si>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</si>
  <si>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</si>
  <si>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</si>
  <si>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</si>
  <si>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</si>
  <si>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</si>
  <si>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</si>
  <si>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</si>
  <si>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</si>
  <si>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</si>
  <si>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</si>
  <si>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</si>
  <si>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</si>
  <si>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</si>
  <si>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</si>
  <si>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</si>
  <si>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</si>
  <si>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</si>
  <si>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</si>
  <si>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</si>
  <si>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</si>
  <si>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</si>
  <si>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</si>
  <si>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</si>
  <si>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</si>
  <si>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</si>
  <si>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</si>
  <si>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</si>
  <si>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</si>
  <si>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</si>
  <si>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</si>
  <si>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</si>
  <si>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</si>
  <si>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</si>
  <si>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</si>
  <si>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</si>
  <si>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</si>
  <si>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</si>
  <si>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</si>
  <si>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</si>
  <si>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</si>
  <si>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</si>
  <si>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</si>
  <si>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</si>
  <si>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</si>
  <si>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</si>
  <si>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</si>
  <si>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</si>
  <si>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</si>
  <si>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</si>
  <si>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</si>
  <si>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</si>
  <si>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</si>
  <si>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</si>
  <si>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</si>
  <si>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</si>
  <si>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</si>
  <si>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</si>
  <si>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</si>
  <si>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</si>
  <si>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</si>
  <si>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</si>
  <si>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</si>
  <si>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</si>
  <si>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</si>
  <si>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</si>
  <si>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</si>
  <si>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</si>
  <si>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</si>
  <si>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</si>
  <si>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</si>
  <si>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</si>
  <si>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</si>
  <si>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</si>
  <si>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</si>
  <si>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</si>
  <si>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</si>
  <si>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</si>
  <si>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</si>
  <si>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</si>
  <si>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</si>
  <si>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</si>
  <si>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</si>
  <si>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</si>
  <si>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</si>
  <si>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</si>
  <si>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</si>
  <si>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</si>
  <si>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</si>
  <si>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</si>
  <si>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</si>
  <si>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</si>
  <si>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</si>
  <si>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</si>
  <si>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</si>
  <si>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</si>
  <si>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</si>
  <si>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</si>
  <si>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</si>
  <si>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</si>
  <si>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</si>
  <si>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</si>
  <si>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</si>
  <si>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</si>
  <si>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</si>
  <si>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</si>
  <si>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</si>
  <si>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</si>
  <si>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</si>
  <si>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</si>
  <si>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</si>
  <si>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</si>
  <si>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</si>
  <si>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</si>
  <si>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</si>
  <si>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</si>
  <si>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</si>
  <si>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</si>
  <si>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</si>
  <si>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</si>
  <si>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</si>
  <si>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</si>
  <si>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</si>
  <si>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</si>
  <si>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</si>
  <si>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</si>
  <si>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</si>
  <si>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</si>
  <si>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</si>
  <si>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</si>
  <si>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</si>
  <si>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</si>
  <si>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</si>
  <si>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</si>
  <si>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</si>
  <si>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</si>
  <si>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</si>
  <si>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</si>
  <si>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</si>
  <si>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</si>
  <si>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</si>
  <si>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</si>
  <si>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</si>
  <si>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</si>
  <si>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</si>
  <si>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</si>
  <si>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</si>
  <si>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</si>
  <si>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</si>
  <si>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</si>
  <si>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</si>
  <si>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</si>
  <si>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</si>
  <si>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</si>
  <si>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</si>
  <si>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</si>
  <si>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</si>
  <si>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</si>
  <si>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</si>
  <si>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</si>
  <si>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</si>
  <si>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</si>
  <si>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</si>
  <si>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</si>
  <si>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</si>
  <si>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</si>
  <si>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</si>
  <si>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</si>
  <si>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</si>
  <si>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</si>
  <si>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</si>
  <si>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</si>
  <si>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</si>
  <si>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</si>
  <si>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</si>
  <si>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</si>
  <si>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</si>
  <si>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</si>
  <si>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</si>
  <si>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</si>
  <si>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</si>
  <si>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</si>
  <si>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</si>
  <si>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</si>
  <si>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</si>
  <si>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</si>
  <si>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</si>
  <si>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</si>
  <si>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</si>
  <si>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</si>
  <si>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</si>
  <si>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</si>
  <si>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</si>
  <si>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</si>
  <si>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</si>
  <si>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</si>
  <si>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</si>
  <si>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</si>
  <si>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</si>
  <si>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</si>
  <si>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</si>
  <si>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</si>
  <si>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</si>
  <si>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</si>
  <si>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</si>
  <si>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</si>
  <si>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</si>
  <si>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</si>
  <si>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</si>
  <si>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</si>
  <si>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</si>
  <si>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</si>
  <si>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</si>
  <si>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</si>
  <si>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</si>
  <si>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</si>
  <si>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</si>
  <si>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</si>
  <si>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</si>
  <si>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</si>
  <si>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</si>
  <si>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</si>
  <si>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</si>
  <si>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</si>
  <si>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</si>
  <si>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</si>
  <si>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</si>
  <si>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</si>
  <si>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</si>
  <si>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</si>
  <si>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</si>
  <si>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</si>
  <si>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</si>
  <si>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</si>
  <si>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</si>
  <si>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</si>
  <si>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</si>
  <si>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</si>
  <si>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</si>
  <si>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</si>
  <si>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</si>
  <si>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</si>
  <si>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</si>
  <si>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</si>
  <si>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</si>
  <si>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</si>
  <si>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</si>
  <si>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</si>
  <si>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</si>
  <si>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</si>
  <si>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</si>
  <si>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</si>
  <si>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</si>
  <si>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</si>
  <si>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</si>
  <si>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</si>
  <si>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</si>
  <si>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</si>
  <si>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</si>
  <si>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</si>
  <si>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</si>
  <si>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</si>
  <si>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</si>
  <si>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</si>
  <si>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</si>
  <si>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</si>
  <si>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</si>
  <si>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</si>
  <si>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</si>
  <si>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</si>
  <si>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</si>
  <si>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</si>
  <si>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</si>
  <si>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</si>
  <si>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</si>
  <si>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</si>
  <si>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</si>
  <si>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</si>
  <si>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</si>
  <si>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</si>
  <si>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</si>
  <si>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</si>
  <si>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</si>
  <si>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</si>
  <si>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</si>
  <si>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</si>
  <si>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</si>
  <si>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</si>
  <si>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</si>
  <si>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</si>
  <si>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</si>
  <si>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</si>
  <si>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</si>
  <si>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</si>
  <si>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</si>
  <si>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</si>
  <si>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</si>
  <si>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</si>
  <si>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</si>
  <si>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</si>
  <si>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</si>
  <si>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</si>
  <si>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</si>
  <si>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</si>
  <si>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</si>
  <si>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</si>
  <si>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</si>
  <si>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</si>
  <si>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</si>
  <si>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</si>
  <si>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</si>
  <si>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</si>
  <si>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</si>
  <si>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</si>
  <si>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</si>
  <si>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</si>
  <si>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</si>
  <si>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</si>
  <si>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</si>
  <si>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</si>
  <si>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</si>
  <si>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</si>
  <si>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</si>
  <si>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</si>
  <si>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</si>
  <si>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</si>
  <si>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</si>
  <si>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</si>
  <si>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</si>
  <si>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</si>
  <si>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</si>
  <si>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</si>
  <si>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</si>
  <si>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</si>
  <si>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</si>
  <si>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</si>
  <si>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</si>
  <si>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</si>
  <si>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</si>
  <si>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</si>
  <si>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</si>
  <si>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</si>
  <si>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</si>
  <si>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</si>
  <si>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</si>
  <si>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</si>
  <si>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</si>
  <si>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</si>
  <si>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</si>
  <si>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</si>
  <si>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</si>
  <si>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</si>
  <si>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</si>
  <si>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</si>
  <si>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</si>
  <si>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</si>
  <si>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</si>
  <si>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</si>
  <si>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</si>
  <si>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</si>
  <si>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</si>
  <si>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</si>
  <si>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</si>
  <si>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</si>
  <si>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</si>
  <si>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</si>
  <si>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</si>
  <si>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</si>
  <si>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</si>
  <si>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</si>
  <si>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</si>
  <si>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</si>
  <si>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</si>
  <si>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</si>
  <si>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</si>
  <si>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</si>
  <si>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</si>
  <si>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</si>
  <si>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</si>
  <si>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</si>
  <si>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</si>
  <si>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</si>
  <si>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</si>
  <si>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</si>
  <si>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</si>
  <si>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</si>
  <si>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</si>
  <si>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</si>
  <si>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</si>
  <si>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</si>
  <si>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</si>
  <si>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</si>
  <si>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</si>
  <si>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</si>
  <si>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</si>
  <si>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</si>
  <si>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</si>
  <si>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</si>
  <si>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</si>
  <si>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</si>
  <si>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</si>
  <si>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</si>
  <si>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</si>
  <si>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</si>
  <si>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</si>
  <si>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</si>
  <si>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</si>
  <si>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</si>
  <si>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</si>
  <si>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</si>
  <si>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</si>
  <si>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</si>
  <si>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</si>
  <si>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</si>
  <si>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</si>
  <si>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</si>
  <si>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</si>
  <si>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</si>
  <si>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</si>
  <si>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</si>
  <si>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</si>
  <si>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</si>
  <si>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</si>
  <si>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</si>
  <si>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</si>
  <si>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</si>
  <si>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</si>
  <si>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</si>
  <si>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</si>
  <si>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</si>
  <si>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</si>
  <si>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</si>
  <si>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</si>
  <si>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</si>
  <si>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</si>
  <si>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</si>
  <si>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</si>
  <si>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</si>
  <si>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</si>
  <si>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</si>
  <si>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</si>
  <si>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</si>
  <si>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</si>
  <si>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</si>
  <si>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</si>
  <si>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</si>
  <si>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</si>
  <si>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</si>
  <si>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</si>
  <si>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</si>
  <si>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</si>
  <si>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</si>
  <si>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</si>
  <si>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</si>
  <si>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</si>
  <si>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</si>
  <si>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</si>
  <si>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</si>
  <si>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</si>
  <si>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</si>
  <si>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</si>
  <si>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</si>
  <si>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</si>
  <si>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</si>
  <si>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</si>
  <si>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</si>
  <si>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</si>
  <si>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</si>
  <si>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</si>
  <si>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</si>
  <si>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</si>
  <si>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</si>
  <si>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</si>
  <si>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</si>
  <si>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</si>
  <si>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</si>
  <si>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</si>
  <si>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</si>
  <si>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</si>
  <si>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</si>
  <si>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</si>
  <si>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</si>
  <si>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</si>
  <si>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</si>
  <si>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</si>
  <si>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</si>
  <si>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</si>
  <si>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</si>
  <si>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</si>
  <si>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</si>
  <si>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</si>
  <si>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</si>
  <si>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</si>
  <si>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</si>
  <si>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</si>
  <si>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</si>
  <si>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</si>
  <si>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</si>
  <si>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</si>
  <si>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</si>
  <si>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</si>
  <si>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</si>
  <si>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</si>
  <si>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</si>
  <si>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</si>
  <si>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</si>
  <si>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</si>
  <si>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</si>
  <si>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</si>
  <si>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</si>
  <si>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</si>
  <si>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</si>
  <si>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</si>
  <si>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</si>
  <si>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</si>
  <si>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</si>
  <si>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</si>
  <si>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</si>
  <si>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</si>
  <si>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</si>
  <si>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</si>
  <si>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</si>
  <si>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</si>
  <si>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</si>
  <si>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</si>
  <si>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</si>
  <si>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</si>
  <si>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</si>
  <si>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</si>
  <si>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</si>
  <si>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</si>
  <si>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</si>
  <si>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</si>
  <si>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</si>
  <si>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</si>
  <si>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</si>
  <si>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</si>
  <si>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</si>
  <si>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</si>
  <si>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</si>
  <si>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</si>
  <si>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</si>
  <si>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</si>
  <si>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</si>
  <si>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</si>
  <si>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</si>
  <si>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</si>
  <si>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</si>
  <si>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</si>
  <si>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</si>
  <si>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</si>
  <si>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</si>
  <si>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</si>
  <si>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</si>
  <si>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</si>
  <si>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</si>
  <si>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</si>
  <si>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</si>
  <si>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</si>
  <si>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</si>
  <si>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</si>
  <si>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</si>
  <si>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</si>
  <si>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</si>
  <si>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</si>
  <si>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</si>
  <si>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</si>
  <si>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</si>
  <si>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</si>
  <si>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</si>
  <si>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</si>
  <si>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</si>
  <si>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</si>
  <si>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</si>
  <si>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</si>
  <si>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</si>
  <si>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</si>
  <si>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</si>
  <si>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</si>
  <si>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</si>
  <si>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</si>
  <si>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</si>
  <si>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</si>
  <si>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</si>
  <si>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</si>
  <si>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</si>
  <si>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</si>
  <si>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</si>
  <si>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</si>
  <si>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</si>
  <si>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</si>
  <si>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</si>
  <si>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</si>
  <si>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</si>
  <si>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</si>
  <si>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</si>
  <si>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</si>
  <si>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</si>
  <si>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</si>
  <si>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</si>
  <si>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</si>
  <si>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</si>
  <si>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</si>
  <si>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</si>
  <si>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</si>
  <si>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</si>
  <si>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</si>
  <si>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</si>
  <si>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</si>
  <si>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</si>
  <si>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</si>
  <si>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</si>
  <si>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</si>
  <si>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</si>
  <si>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</si>
  <si>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</si>
  <si>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</si>
  <si>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</si>
  <si>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</si>
  <si>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</si>
  <si>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</si>
  <si>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</si>
  <si>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</si>
  <si>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</si>
  <si>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</si>
  <si>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</si>
  <si>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</si>
  <si>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</si>
  <si>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</si>
  <si>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</si>
  <si>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</si>
  <si>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</si>
  <si>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</si>
  <si>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</si>
  <si>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</si>
  <si>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</si>
  <si>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</si>
  <si>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</si>
  <si>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</si>
  <si>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</si>
  <si>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</si>
  <si>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</si>
  <si>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</si>
  <si>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</si>
  <si>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</si>
  <si>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</si>
  <si>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</si>
  <si>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</si>
  <si>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</si>
  <si>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</si>
  <si>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</si>
  <si>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</si>
  <si>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</si>
  <si>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</si>
  <si>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</si>
  <si>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</si>
  <si>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</si>
  <si>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</si>
  <si>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</si>
  <si>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</si>
  <si>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</si>
  <si>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</si>
  <si>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</si>
  <si>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</si>
  <si>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</si>
  <si>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</si>
  <si>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</si>
  <si>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</si>
  <si>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</si>
  <si>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</si>
  <si>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</si>
  <si>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</si>
  <si>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</si>
  <si>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</si>
  <si>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</si>
  <si>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</si>
  <si>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</si>
  <si>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</si>
  <si>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</si>
  <si>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</si>
  <si>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</si>
  <si>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</si>
  <si>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</si>
  <si>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</si>
  <si>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</si>
  <si>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</si>
  <si>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</si>
  <si>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</si>
  <si>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</si>
  <si>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</si>
  <si>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</si>
  <si>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</si>
  <si>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</si>
  <si>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</si>
  <si>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</si>
  <si>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</si>
  <si>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</si>
  <si>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</si>
  <si>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</si>
  <si>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</si>
  <si>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</si>
  <si>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</si>
  <si>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</si>
  <si>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</si>
  <si>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</si>
  <si>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</si>
  <si>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</si>
  <si>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</si>
  <si>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</si>
  <si>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</si>
  <si>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</si>
  <si>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</si>
  <si>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</si>
  <si>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</si>
  <si>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</si>
  <si>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</si>
  <si>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</si>
  <si>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</si>
  <si>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</si>
  <si>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</si>
  <si>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</si>
  <si>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</si>
  <si>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</si>
  <si>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</si>
  <si>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</si>
  <si>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</si>
  <si>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</si>
  <si>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</si>
  <si>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</si>
  <si>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</si>
  <si>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</si>
  <si>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</si>
  <si>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</si>
  <si>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</si>
  <si>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</si>
  <si>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</si>
  <si>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</si>
  <si>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</si>
  <si>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</si>
  <si>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</si>
  <si>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</si>
  <si>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</si>
  <si>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</si>
  <si>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</si>
  <si>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</si>
  <si>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</si>
  <si>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</si>
  <si>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</si>
  <si>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</si>
  <si>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</si>
  <si>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</si>
  <si>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</si>
  <si>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</si>
  <si>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</si>
  <si>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</si>
  <si>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</si>
  <si>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</si>
  <si>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</si>
  <si>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</si>
  <si>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</si>
  <si>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</si>
  <si>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</si>
  <si>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</si>
  <si>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</si>
  <si>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</si>
  <si>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</si>
  <si>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</si>
  <si>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</si>
  <si>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</si>
  <si>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</si>
  <si>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</si>
  <si>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</si>
  <si>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</si>
  <si>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</si>
  <si>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</si>
  <si>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</si>
  <si>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</si>
  <si>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</si>
  <si>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</si>
  <si>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</si>
  <si>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</si>
  <si>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</si>
  <si>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</si>
  <si>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</si>
  <si>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</si>
  <si>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</si>
  <si>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</si>
  <si>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</si>
  <si>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</si>
  <si>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</si>
  <si>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</si>
  <si>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</si>
  <si>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</si>
  <si>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</si>
  <si>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</si>
  <si>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</si>
  <si>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</si>
  <si>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</si>
  <si>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</si>
  <si>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</si>
  <si>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</si>
  <si>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</si>
  <si>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</si>
  <si>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</si>
  <si>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</si>
  <si>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</si>
  <si>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</si>
  <si>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</si>
  <si>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</si>
  <si>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</si>
  <si>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</si>
  <si>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</si>
  <si>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</si>
  <si>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</si>
  <si>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</si>
  <si>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</si>
  <si>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</si>
  <si>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</si>
  <si>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</si>
  <si>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</si>
  <si>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</si>
  <si>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</si>
  <si>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</si>
  <si>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</si>
  <si>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</si>
  <si>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</si>
  <si>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</si>
  <si>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</si>
  <si>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</si>
  <si>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</si>
  <si>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</si>
  <si>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</si>
  <si>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</si>
  <si>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</si>
  <si>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</si>
  <si>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</si>
  <si>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</si>
  <si>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</si>
  <si>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</si>
  <si>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</si>
  <si>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</si>
  <si>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</si>
  <si>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</si>
  <si>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</si>
  <si>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</si>
  <si>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</si>
  <si>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</si>
  <si>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</si>
  <si>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</si>
  <si>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</si>
  <si>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</si>
  <si>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</si>
  <si>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</si>
  <si>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</si>
  <si>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</si>
  <si>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</si>
  <si>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</si>
  <si>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</si>
  <si>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</si>
  <si>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</si>
  <si>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</si>
  <si>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</si>
  <si>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</si>
  <si>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</si>
  <si>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</si>
  <si>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</si>
  <si>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</si>
  <si>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</si>
  <si>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</si>
  <si>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</si>
  <si>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</si>
  <si>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</si>
  <si>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</si>
  <si>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</si>
  <si>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</si>
  <si>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</si>
  <si>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</si>
  <si>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</si>
  <si>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</si>
  <si>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</si>
  <si>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</si>
  <si>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</si>
  <si>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</si>
  <si>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</si>
  <si>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</si>
  <si>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</si>
  <si>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</si>
  <si>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</si>
  <si>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</si>
  <si>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</si>
  <si>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</si>
  <si>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</si>
  <si>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</si>
  <si>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</si>
  <si>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</si>
  <si>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</si>
  <si>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</si>
  <si>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</si>
  <si>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</si>
  <si>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</si>
  <si>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</si>
  <si>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</si>
  <si>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</si>
  <si>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</si>
  <si>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</si>
  <si>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</si>
  <si>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</si>
  <si>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</si>
  <si>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</si>
  <si>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</si>
  <si>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</si>
  <si>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</si>
  <si>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</si>
  <si>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</si>
  <si>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</si>
  <si>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</si>
  <si>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</si>
  <si>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</si>
  <si>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</si>
  <si>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</si>
  <si>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</si>
  <si>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</si>
  <si>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</si>
  <si>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</si>
  <si>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</si>
  <si>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</si>
  <si>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</si>
  <si>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</si>
  <si>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</si>
  <si>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</si>
  <si>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</si>
  <si>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</si>
  <si>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</si>
  <si>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</si>
  <si>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</si>
  <si>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</si>
  <si>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</si>
  <si>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</si>
  <si>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</si>
  <si>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</si>
  <si>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</si>
  <si>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</si>
  <si>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</si>
  <si>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</si>
  <si>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</si>
  <si>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</si>
  <si>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</si>
  <si>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</si>
  <si>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</si>
  <si>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</si>
  <si>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</si>
  <si>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</si>
  <si>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</si>
  <si>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</si>
  <si>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</si>
  <si>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</si>
  <si>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</si>
  <si>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</si>
  <si>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</si>
  <si>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</si>
  <si>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</si>
  <si>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</si>
  <si>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</si>
  <si>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</si>
  <si>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</si>
  <si>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</si>
  <si>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</si>
  <si>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</si>
  <si>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</si>
  <si>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</si>
  <si>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</si>
  <si>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</si>
  <si>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</si>
  <si>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</si>
  <si>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</si>
  <si>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</si>
  <si>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</si>
  <si>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</si>
  <si>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</si>
  <si>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</si>
  <si>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</si>
  <si>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</si>
  <si>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</si>
  <si>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</si>
  <si>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</si>
  <si>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</si>
  <si>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</si>
  <si>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</si>
  <si>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</si>
  <si>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</si>
  <si>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</si>
  <si>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</si>
  <si>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</si>
  <si>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</si>
  <si>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</si>
  <si>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</si>
  <si>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</si>
  <si>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</si>
  <si>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</si>
  <si>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</si>
  <si>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</si>
  <si>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</si>
  <si>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</si>
  <si>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</si>
  <si>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</si>
  <si>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</si>
  <si>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</si>
  <si>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</si>
  <si>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</si>
  <si>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</si>
  <si>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</si>
  <si>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</si>
  <si>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</si>
  <si>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</si>
  <si>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</si>
  <si>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</si>
  <si>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</si>
  <si>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</si>
  <si>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</si>
  <si>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</si>
  <si>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</si>
  <si>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</si>
  <si>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</si>
  <si>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</si>
  <si>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</si>
  <si>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</si>
  <si>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</si>
  <si>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</si>
  <si>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</si>
  <si>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</si>
  <si>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</si>
  <si>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</si>
  <si>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</si>
  <si>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</si>
  <si>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</si>
  <si>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</si>
  <si>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</si>
  <si>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</si>
  <si>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</si>
  <si>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</si>
  <si>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</si>
  <si>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</si>
  <si>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</si>
  <si>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</si>
  <si>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</si>
  <si>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</si>
  <si>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</si>
  <si>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</si>
  <si>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</si>
  <si>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</si>
  <si>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</si>
  <si>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</si>
  <si>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</si>
  <si>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</si>
  <si>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</si>
  <si>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</si>
  <si>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</si>
  <si>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</si>
  <si>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</si>
  <si>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</si>
  <si>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</si>
  <si>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</si>
  <si>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</si>
  <si>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</si>
  <si>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</si>
  <si>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</si>
  <si>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</si>
  <si>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</si>
  <si>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</si>
  <si>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</si>
  <si>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</si>
  <si>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</si>
  <si>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</si>
  <si>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</si>
  <si>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</si>
  <si>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</si>
  <si>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</si>
  <si>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</si>
  <si>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</si>
  <si>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</si>
  <si>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</si>
  <si>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</si>
  <si>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</si>
  <si>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</si>
  <si>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</si>
  <si>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</si>
  <si>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</si>
  <si>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</si>
  <si>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</si>
  <si>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</si>
  <si>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</si>
  <si>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</si>
  <si>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</si>
  <si>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</si>
  <si>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</si>
  <si>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</si>
  <si>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</si>
  <si>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</si>
  <si>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</si>
  <si>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</si>
  <si>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</si>
  <si>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</si>
  <si>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</si>
  <si>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</si>
  <si>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</si>
  <si>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</si>
  <si>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</si>
  <si>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</si>
  <si>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</si>
  <si>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</si>
  <si>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</si>
  <si>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</si>
  <si>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</si>
  <si>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</si>
  <si>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</si>
  <si>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</si>
  <si>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</si>
  <si>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</si>
  <si>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</si>
  <si>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</si>
  <si>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</si>
  <si>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</si>
  <si>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</si>
  <si>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</si>
  <si>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</si>
  <si>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</si>
  <si>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</si>
  <si>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</si>
  <si>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</si>
  <si>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</si>
  <si>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</si>
  <si>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</si>
  <si>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</si>
  <si>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</si>
  <si>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</si>
  <si>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</si>
  <si>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</si>
  <si>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</si>
  <si>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</si>
  <si>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</si>
  <si>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</si>
  <si>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</si>
  <si>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</si>
  <si>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</si>
  <si>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</si>
  <si>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</si>
  <si>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</si>
  <si>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</si>
  <si>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</si>
  <si>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</si>
  <si>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</si>
  <si>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</si>
  <si>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</si>
  <si>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</si>
  <si>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</si>
  <si>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</si>
  <si>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</si>
  <si>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</si>
  <si>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</si>
  <si>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</si>
  <si>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</si>
  <si>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</si>
  <si>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</si>
  <si>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</si>
  <si>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</si>
  <si>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</si>
  <si>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</si>
  <si>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</si>
  <si>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</si>
  <si>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</si>
  <si>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</si>
  <si>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</si>
  <si>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</si>
  <si>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</si>
  <si>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</si>
  <si>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</si>
  <si>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</si>
  <si>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</si>
  <si>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</si>
  <si>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</si>
  <si>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</si>
  <si>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</si>
  <si>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</si>
  <si>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</si>
  <si>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</si>
  <si>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</si>
  <si>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</si>
  <si>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</si>
  <si>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</si>
  <si>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</si>
  <si>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</si>
  <si>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</si>
  <si>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</si>
  <si>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</si>
  <si>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</si>
  <si>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</si>
  <si>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</si>
  <si>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</si>
  <si>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</si>
  <si>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</si>
  <si>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</si>
  <si>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</si>
  <si>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</si>
  <si>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</si>
  <si>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</si>
  <si>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</si>
  <si>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</si>
  <si>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</si>
  <si>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</si>
  <si>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</si>
  <si>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</si>
  <si>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</si>
  <si>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</si>
  <si>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</si>
  <si>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</si>
  <si>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</si>
  <si>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</si>
  <si>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</si>
  <si>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</si>
  <si>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</si>
  <si>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</si>
  <si>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</si>
  <si>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</si>
  <si>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</si>
  <si>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</si>
  <si>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</si>
  <si>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</si>
  <si>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</si>
  <si>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</si>
  <si>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</si>
  <si>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</si>
  <si>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</si>
  <si>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</si>
  <si>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</si>
  <si>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</si>
  <si>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</si>
  <si>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</si>
  <si>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</si>
  <si>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</si>
  <si>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</si>
  <si>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</si>
  <si>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</si>
  <si>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</si>
  <si>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</si>
  <si>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</si>
  <si>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</si>
  <si>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</si>
  <si>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</si>
  <si>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</si>
  <si>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</si>
  <si>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</si>
  <si>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</si>
  <si>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</si>
  <si>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</si>
  <si>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</si>
  <si>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</si>
  <si>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</si>
  <si>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</si>
  <si>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</si>
  <si>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</si>
  <si>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</si>
  <si>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</si>
  <si>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</si>
  <si>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</si>
  <si>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</si>
  <si>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</si>
  <si>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</si>
  <si>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</si>
  <si>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</si>
  <si>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</si>
  <si>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</si>
  <si>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</si>
  <si>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</si>
  <si>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</si>
  <si>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</si>
  <si>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</si>
  <si>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</si>
  <si>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</si>
  <si>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</si>
  <si>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</si>
  <si>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</si>
  <si>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</si>
  <si>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</si>
  <si>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</si>
  <si>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</si>
  <si>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</si>
  <si>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</si>
  <si>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</si>
  <si>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</si>
  <si>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</si>
  <si>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</si>
  <si>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</si>
  <si>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</si>
  <si>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</si>
  <si>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</si>
  <si>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</si>
  <si>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</si>
  <si>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</si>
  <si>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</si>
  <si>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</si>
  <si>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</si>
  <si>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</si>
  <si>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</si>
  <si>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</si>
  <si>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</si>
  <si>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</si>
  <si>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</si>
  <si>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</si>
  <si>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</si>
  <si>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</si>
  <si>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</si>
  <si>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</si>
  <si>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</si>
  <si>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</si>
  <si>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</si>
  <si>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</si>
  <si>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</si>
  <si>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</si>
  <si>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</si>
  <si>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</si>
  <si>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</si>
  <si>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</si>
  <si>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</si>
  <si>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</si>
  <si>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</si>
  <si>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</si>
  <si>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</si>
  <si>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</si>
  <si>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</si>
  <si>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</si>
  <si>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</si>
  <si>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</si>
  <si>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</si>
  <si>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</si>
  <si>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</si>
  <si>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</si>
  <si>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</si>
  <si>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</si>
  <si>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</si>
  <si>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</si>
  <si>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</si>
  <si>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</si>
  <si>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</si>
  <si>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</si>
  <si>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</si>
  <si>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</si>
  <si>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</si>
  <si>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</si>
  <si>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</si>
  <si>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</si>
  <si>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</si>
  <si>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</si>
  <si>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</si>
  <si>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</si>
  <si>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</si>
  <si>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</si>
  <si>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</si>
  <si>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</si>
  <si>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</si>
  <si>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</si>
  <si>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</si>
  <si>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</si>
  <si>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</si>
  <si>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</si>
  <si>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</si>
  <si>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</si>
  <si>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</si>
  <si>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</si>
  <si>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</si>
  <si>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</si>
  <si>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</si>
  <si>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</si>
  <si>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</si>
  <si>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</si>
  <si>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</si>
  <si>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</si>
  <si>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</si>
  <si>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</si>
  <si>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</si>
  <si>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</si>
  <si>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</si>
  <si>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</si>
  <si>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</si>
  <si>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</si>
  <si>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</si>
  <si>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</si>
  <si>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</si>
  <si>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</si>
  <si>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</si>
  <si>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</si>
  <si>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</si>
  <si>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</si>
  <si>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</si>
  <si>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</si>
  <si>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</si>
  <si>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</si>
  <si>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</si>
  <si>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</si>
  <si>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</si>
  <si>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</si>
  <si>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</si>
  <si>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</si>
  <si>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</si>
  <si>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</si>
  <si>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</si>
  <si>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</si>
  <si>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</si>
  <si>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</si>
  <si>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</si>
  <si>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</si>
  <si>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</si>
  <si>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</si>
  <si>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</si>
  <si>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</si>
  <si>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</si>
  <si>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</si>
  <si>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</si>
  <si>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</si>
  <si>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</si>
  <si>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</si>
  <si>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</si>
  <si>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</si>
  <si>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</si>
  <si>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</si>
  <si>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</si>
  <si>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</si>
  <si>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</si>
  <si>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</si>
  <si>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</si>
  <si>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</si>
  <si>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</si>
  <si>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</si>
  <si>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</si>
  <si>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</si>
  <si>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</si>
  <si>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</si>
  <si>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</si>
  <si>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</si>
  <si>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</si>
  <si>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</si>
  <si>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</si>
  <si>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</si>
  <si>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</si>
  <si>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</si>
  <si>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</si>
  <si>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</si>
  <si>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</si>
  <si>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</si>
  <si>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</si>
  <si>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</si>
  <si>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</si>
  <si>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</si>
  <si>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</si>
  <si>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</si>
  <si>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</si>
  <si>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</si>
  <si>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</si>
  <si>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</si>
  <si>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</si>
  <si>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</si>
  <si>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</si>
  <si>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</si>
  <si>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</si>
  <si>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</si>
  <si>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</si>
  <si>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</si>
  <si>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</si>
  <si>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</si>
  <si>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</si>
  <si>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</si>
  <si>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</si>
  <si>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</si>
  <si>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</si>
  <si>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</si>
  <si>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</si>
  <si>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</si>
  <si>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</si>
  <si>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</si>
  <si>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</si>
  <si>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</si>
  <si>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</si>
  <si>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</si>
  <si>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</si>
  <si>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</si>
  <si>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</si>
  <si>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</si>
  <si>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</si>
  <si>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</si>
  <si>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</si>
  <si>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</si>
  <si>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</si>
  <si>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</si>
  <si>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</si>
  <si>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</si>
  <si>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</si>
  <si>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</si>
  <si>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</si>
  <si>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</si>
  <si>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</si>
  <si>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</si>
  <si>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</si>
  <si>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</si>
  <si>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</si>
  <si>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</si>
  <si>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</si>
  <si>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</si>
  <si>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</si>
  <si>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</si>
  <si>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</si>
  <si>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</si>
  <si>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</si>
  <si>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</si>
  <si>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</si>
  <si>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</si>
  <si>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</si>
  <si>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</si>
  <si>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</si>
  <si>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</si>
  <si>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</si>
  <si>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</si>
  <si>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</si>
  <si>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</si>
  <si>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</si>
  <si>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</si>
  <si>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</si>
  <si>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</si>
  <si>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</si>
  <si>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</si>
  <si>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</si>
  <si>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</si>
  <si>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</si>
  <si>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</si>
  <si>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</si>
  <si>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</si>
  <si>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</si>
  <si>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</si>
  <si>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</si>
  <si>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</si>
  <si>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</si>
  <si>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</si>
  <si>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</si>
  <si>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</si>
  <si>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</si>
  <si>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</si>
  <si>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</si>
  <si>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</si>
  <si>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</si>
  <si>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</si>
  <si>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</si>
  <si>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</si>
  <si>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</si>
  <si>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</si>
  <si>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</si>
  <si>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</si>
  <si>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</si>
  <si>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</si>
  <si>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</si>
  <si>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</si>
  <si>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</si>
  <si>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</si>
  <si>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</si>
  <si>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</si>
  <si>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</si>
  <si>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</si>
  <si>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</si>
  <si>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</si>
  <si>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</si>
  <si>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</si>
  <si>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</si>
  <si>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</si>
  <si>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</si>
  <si>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</si>
  <si>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</si>
  <si>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</si>
  <si>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</si>
  <si>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</si>
  <si>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</si>
  <si>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</si>
  <si>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</si>
  <si>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</si>
  <si>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</si>
  <si>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</si>
  <si>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</si>
  <si>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</si>
  <si>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</si>
  <si>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</si>
  <si>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</si>
  <si>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</si>
  <si>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</si>
  <si>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</si>
  <si>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</si>
  <si>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</si>
  <si>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</si>
  <si>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</si>
  <si>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</si>
  <si>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</si>
  <si>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</si>
  <si>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</si>
  <si>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</si>
  <si>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</si>
  <si>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</si>
  <si>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</si>
  <si>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</si>
  <si>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</si>
  <si>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</si>
  <si>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</si>
  <si>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</si>
  <si>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</si>
  <si>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</si>
  <si>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</si>
  <si>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</si>
  <si>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</si>
  <si>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</si>
  <si>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</si>
  <si>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</si>
  <si>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</si>
  <si>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</si>
  <si>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</si>
  <si>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</si>
  <si>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</si>
  <si>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</si>
  <si>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</si>
  <si>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</si>
  <si>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</si>
  <si>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</si>
  <si>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</si>
  <si>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</si>
  <si>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</si>
  <si>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</si>
  <si>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</si>
  <si>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</si>
  <si>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</si>
  <si>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</si>
  <si>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</si>
  <si>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</si>
  <si>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</si>
  <si>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</si>
  <si>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</si>
  <si>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</si>
  <si>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</si>
  <si>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</si>
  <si>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</si>
  <si>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</si>
  <si>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</si>
  <si>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</si>
  <si>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</si>
  <si>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</si>
  <si>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</si>
  <si>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</si>
  <si>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</si>
  <si>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</si>
  <si>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</si>
  <si>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</si>
  <si>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</si>
  <si>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</si>
  <si>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</si>
  <si>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</si>
  <si>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</si>
  <si>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</si>
  <si>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</si>
  <si>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</si>
  <si>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</si>
  <si>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</si>
  <si>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</si>
  <si>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</si>
  <si>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</si>
  <si>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</si>
  <si>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</si>
  <si>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</si>
  <si>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</si>
  <si>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</si>
  <si>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</si>
  <si>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</si>
  <si>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</si>
  <si>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</si>
  <si>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</si>
  <si>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</si>
  <si>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</si>
  <si>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</si>
  <si>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</si>
  <si>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</si>
  <si>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</si>
  <si>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</si>
  <si>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</si>
  <si>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</si>
  <si>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</si>
  <si>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</si>
  <si>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</si>
  <si>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</si>
  <si>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</si>
  <si>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</si>
  <si>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</si>
  <si>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</si>
  <si>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</si>
  <si>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</si>
  <si>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</si>
  <si>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</si>
  <si>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</si>
  <si>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</si>
  <si>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</si>
  <si>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</si>
  <si>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</si>
  <si>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</si>
  <si>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</si>
  <si>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</si>
  <si>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</si>
  <si>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</si>
  <si>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</si>
  <si>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</si>
  <si>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</si>
  <si>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</si>
  <si>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</si>
  <si>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</si>
  <si>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</si>
  <si>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</si>
  <si>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</si>
  <si>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</si>
  <si>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</si>
  <si>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</si>
  <si>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</si>
  <si>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</si>
  <si>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</si>
  <si>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</si>
  <si>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</si>
  <si>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</si>
  <si>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</si>
  <si>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</si>
  <si>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</si>
  <si>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</si>
  <si>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</si>
  <si>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</si>
  <si>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</si>
  <si>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</si>
  <si>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</si>
  <si>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</si>
  <si>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</si>
  <si>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</si>
  <si>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</si>
  <si>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</si>
  <si>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</si>
  <si>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</si>
  <si>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</si>
  <si>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</si>
  <si>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</si>
  <si>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</si>
  <si>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</si>
  <si>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</si>
  <si>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</si>
  <si>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</si>
  <si>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</si>
  <si>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</si>
  <si>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</si>
  <si>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</si>
  <si>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</si>
  <si>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</si>
  <si>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</si>
  <si>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</si>
  <si>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</si>
  <si>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</si>
  <si>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</si>
  <si>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</si>
  <si>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</si>
  <si>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</si>
  <si>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</si>
  <si>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</si>
  <si>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</si>
  <si>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</si>
  <si>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</si>
  <si>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</si>
  <si>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</si>
  <si>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</si>
  <si>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</si>
  <si>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</si>
  <si>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</si>
  <si>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</si>
  <si>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</si>
  <si>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</si>
  <si>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</si>
  <si>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</si>
  <si>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</si>
  <si>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</si>
  <si>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</si>
  <si>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</si>
  <si>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</si>
  <si>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</si>
  <si>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</si>
  <si>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</si>
  <si>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</si>
  <si>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</si>
  <si>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</si>
  <si>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</si>
  <si>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</si>
  <si>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</si>
  <si>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</si>
  <si>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</si>
  <si>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</si>
  <si>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</si>
  <si>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</si>
  <si>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</si>
  <si>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</si>
  <si>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</si>
  <si>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</si>
  <si>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</si>
  <si>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</si>
  <si>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</si>
  <si>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</si>
  <si>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</si>
  <si>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</si>
  <si>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</si>
  <si>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</si>
  <si>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</si>
  <si>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</si>
  <si>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</si>
  <si>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</si>
  <si>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</si>
  <si>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</si>
  <si>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</si>
  <si>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</si>
  <si>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</si>
  <si>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</si>
  <si>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</si>
  <si>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</si>
  <si>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</si>
  <si>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</si>
  <si>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</si>
  <si>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</si>
  <si>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</si>
  <si>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</si>
  <si>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</si>
  <si>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</si>
  <si>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</si>
  <si>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</si>
  <si>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</si>
  <si>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</si>
  <si>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</si>
  <si>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</si>
  <si>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</si>
  <si>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</si>
  <si>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</si>
  <si>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</si>
  <si>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</si>
  <si>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</si>
  <si>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</si>
  <si>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</si>
  <si>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</si>
  <si>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</si>
  <si>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</si>
  <si>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</si>
  <si>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</si>
  <si>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</si>
  <si>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</si>
  <si>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</si>
  <si>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</si>
  <si>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</si>
  <si>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</si>
  <si>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</si>
  <si>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</si>
  <si>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</si>
  <si>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</si>
  <si>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</si>
  <si>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</si>
  <si>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</si>
  <si>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</si>
  <si>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</si>
  <si>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</si>
  <si>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</si>
  <si>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</si>
  <si>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</si>
  <si>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</si>
  <si>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</si>
  <si>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</si>
  <si>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</si>
  <si>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</si>
  <si>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</si>
  <si>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</si>
  <si>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</si>
  <si>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</si>
  <si>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</si>
  <si>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</si>
  <si>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</si>
  <si>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</si>
  <si>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</si>
  <si>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</si>
  <si>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</si>
  <si>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</si>
  <si>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</si>
  <si>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</si>
  <si>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</si>
  <si>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</si>
  <si>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</si>
  <si>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</si>
  <si>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</si>
  <si>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</si>
  <si>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</si>
  <si>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</si>
  <si>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</si>
  <si>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</si>
  <si>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</si>
  <si>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</si>
  <si>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</si>
  <si>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</si>
  <si>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</si>
  <si>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</si>
  <si>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</si>
  <si>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</si>
  <si>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</si>
  <si>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</si>
  <si>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</si>
  <si>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</si>
  <si>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</si>
  <si>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</si>
  <si>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</si>
  <si>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</si>
  <si>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</si>
  <si>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</si>
  <si>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</si>
  <si>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</si>
  <si>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</si>
  <si>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</si>
  <si>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</si>
  <si>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</si>
  <si>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</si>
  <si>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</si>
  <si>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</si>
  <si>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</si>
  <si>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</si>
  <si>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</si>
  <si>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</si>
  <si>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</si>
  <si>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</si>
  <si>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</si>
  <si>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</si>
  <si>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</si>
  <si>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</si>
  <si>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</si>
  <si>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</si>
  <si>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</si>
  <si>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</si>
  <si>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</si>
  <si>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</si>
  <si>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</si>
  <si>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</si>
  <si>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</si>
  <si>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</si>
  <si>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</si>
  <si>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</si>
  <si>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</si>
  <si>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</si>
  <si>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</si>
  <si>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</si>
  <si>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</si>
  <si>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</si>
  <si>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</si>
  <si>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</si>
  <si>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</si>
  <si>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</si>
  <si>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</si>
  <si>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</si>
  <si>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</si>
  <si>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</si>
  <si>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</si>
  <si>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</si>
  <si>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</si>
  <si>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</si>
  <si>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</si>
  <si>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</si>
  <si>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</si>
  <si>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</si>
  <si>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</si>
  <si>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</si>
  <si>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</si>
  <si>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</si>
  <si>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</si>
  <si>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</si>
  <si>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</si>
  <si>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</si>
  <si>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</si>
  <si>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</si>
  <si>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</si>
  <si>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</si>
  <si>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</si>
  <si>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</si>
  <si>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</si>
  <si>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</si>
  <si>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</si>
  <si>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</si>
  <si>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</si>
  <si>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</si>
  <si>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</si>
  <si>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</si>
  <si>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</si>
  <si>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</si>
  <si>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</si>
  <si>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</si>
  <si>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</si>
  <si>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</si>
  <si>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</si>
  <si>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</si>
  <si>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</si>
  <si>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</si>
  <si>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</si>
  <si>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</si>
  <si>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</si>
  <si>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</si>
  <si>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</si>
  <si>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</si>
  <si>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</si>
  <si>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</si>
  <si>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</si>
  <si>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</si>
  <si>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</si>
  <si>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</si>
  <si>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</si>
  <si>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</si>
  <si>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</si>
  <si>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</si>
  <si>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</si>
  <si>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</si>
  <si>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</si>
  <si>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</si>
  <si>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</si>
  <si>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</si>
  <si>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</si>
  <si>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</si>
  <si>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</si>
  <si>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</si>
  <si>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</si>
  <si>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</si>
  <si>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</si>
  <si>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</si>
  <si>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</si>
  <si>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</si>
  <si>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</si>
  <si>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</si>
  <si>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</si>
  <si>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</si>
  <si>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</si>
  <si>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</si>
  <si>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</si>
  <si>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</si>
  <si>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</si>
  <si>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</si>
  <si>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</si>
  <si>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</si>
  <si>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</si>
  <si>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</si>
  <si>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</si>
  <si>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</si>
  <si>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</si>
  <si>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</si>
  <si>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</si>
  <si>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</si>
  <si>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</si>
  <si>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</si>
  <si>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</si>
  <si>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</si>
  <si>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</si>
  <si>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</si>
  <si>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</si>
  <si>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</si>
  <si>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</si>
  <si>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</si>
  <si>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</si>
  <si>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</si>
  <si>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</si>
  <si>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</si>
  <si>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</si>
  <si>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</si>
  <si>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</si>
  <si>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</si>
  <si>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</si>
  <si>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</si>
  <si>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</si>
  <si>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</si>
  <si>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</si>
  <si>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</si>
  <si>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</si>
  <si>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</si>
  <si>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</si>
  <si>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</si>
  <si>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</si>
  <si>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</si>
  <si>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</si>
  <si>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</si>
  <si>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</si>
  <si>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</si>
  <si>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</si>
  <si>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</si>
  <si>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</si>
  <si>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</si>
  <si>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</si>
  <si>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</si>
  <si>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</si>
  <si>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</si>
  <si>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</si>
  <si>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</si>
  <si>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</si>
  <si>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</si>
  <si>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</si>
  <si>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</si>
  <si>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</si>
  <si>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</si>
  <si>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</si>
  <si>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</si>
  <si>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</si>
  <si>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</si>
  <si>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</si>
  <si>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</si>
  <si>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</si>
  <si>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</si>
  <si>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</si>
  <si>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</si>
  <si>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</si>
  <si>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</si>
  <si>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</si>
  <si>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</si>
  <si>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</si>
  <si>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</si>
  <si>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</si>
  <si>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</si>
  <si>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</si>
  <si>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</si>
  <si>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</si>
  <si>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</si>
  <si>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</si>
  <si>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</si>
  <si>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</si>
  <si>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</si>
  <si>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</si>
  <si>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</si>
  <si>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</si>
  <si>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</si>
  <si>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</si>
  <si>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</si>
  <si>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</si>
  <si>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</si>
  <si>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</si>
  <si>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</si>
  <si>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</si>
  <si>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</si>
  <si>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</si>
  <si>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</si>
  <si>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</si>
  <si>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</si>
  <si>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</si>
  <si>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</si>
  <si>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</si>
  <si>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</si>
  <si>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</si>
  <si>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</si>
  <si>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</si>
  <si>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</si>
  <si>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</si>
  <si>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</si>
  <si>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</si>
  <si>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</si>
  <si>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</si>
  <si>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</si>
  <si>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</si>
  <si>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</si>
  <si>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</si>
  <si>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</si>
  <si>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</si>
  <si>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</si>
  <si>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</si>
  <si>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</si>
  <si>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</si>
  <si>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</si>
  <si>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</si>
  <si>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</si>
  <si>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</si>
  <si>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</si>
  <si>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</si>
  <si>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</si>
  <si>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</si>
  <si>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</si>
  <si>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</si>
  <si>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</si>
  <si>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</si>
  <si>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</si>
  <si>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</si>
  <si>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</si>
  <si>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</si>
  <si>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</si>
  <si>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</si>
  <si>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</si>
  <si>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</si>
  <si>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</si>
  <si>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</si>
  <si>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</si>
  <si>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</si>
  <si>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</si>
  <si>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</si>
  <si>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</si>
  <si>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</si>
  <si>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</si>
  <si>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</si>
  <si>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</si>
  <si>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</si>
  <si>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</si>
  <si>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</si>
  <si>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</si>
  <si>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</si>
  <si>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</si>
  <si>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</si>
  <si>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</si>
  <si>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</si>
  <si>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</si>
  <si>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</si>
  <si>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</si>
  <si>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</si>
  <si>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</si>
  <si>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</si>
  <si>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</si>
  <si>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</si>
  <si>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</si>
  <si>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</si>
  <si>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</si>
  <si>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</si>
  <si>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</si>
  <si>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</si>
  <si>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</si>
  <si>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</si>
  <si>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</si>
  <si>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</si>
  <si>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</si>
  <si>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</si>
  <si>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</si>
  <si>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</si>
  <si>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</si>
  <si>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</si>
  <si>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</si>
  <si>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</si>
  <si>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</si>
  <si>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</si>
  <si>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</si>
  <si>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</si>
  <si>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</si>
  <si>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</si>
  <si>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</si>
  <si>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</si>
  <si>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</si>
  <si>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</si>
  <si>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</si>
  <si>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</si>
  <si>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</si>
  <si>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</si>
  <si>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</si>
  <si>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</si>
  <si>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</si>
  <si>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</si>
  <si>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</si>
  <si>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</si>
  <si>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</si>
  <si>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</si>
  <si>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</si>
  <si>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</si>
  <si>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</si>
  <si>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</si>
  <si>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</si>
  <si>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</si>
  <si>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</si>
  <si>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</si>
  <si>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</si>
  <si>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</si>
  <si>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</si>
  <si>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</si>
  <si>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</si>
  <si>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</si>
  <si>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</si>
  <si>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</si>
  <si>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</si>
  <si>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</si>
  <si>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</si>
  <si>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</si>
  <si>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</si>
  <si>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</si>
  <si>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</si>
  <si>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</si>
  <si>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</si>
  <si>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</si>
  <si>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</si>
  <si>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</si>
  <si>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</si>
  <si>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</si>
  <si>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</si>
  <si>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</si>
  <si>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</si>
  <si>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</si>
  <si>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</si>
  <si>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</si>
  <si>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</si>
  <si>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</si>
  <si>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</si>
  <si>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</si>
  <si>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</si>
  <si>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</si>
  <si>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</si>
  <si>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</si>
  <si>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</si>
  <si>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</si>
  <si>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</si>
  <si>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</si>
  <si>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</si>
  <si>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</si>
  <si>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</si>
  <si>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</si>
  <si>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</si>
  <si>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</si>
  <si>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</si>
  <si>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</si>
  <si>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</si>
  <si>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</si>
  <si>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</si>
  <si>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</si>
  <si>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</si>
  <si>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</si>
  <si>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</si>
  <si>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</si>
  <si>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</si>
  <si>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</si>
  <si>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</si>
  <si>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</si>
  <si>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</si>
  <si>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</si>
  <si>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</si>
  <si>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</si>
  <si>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</si>
  <si>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</si>
  <si>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</si>
  <si>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</si>
  <si>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</si>
  <si>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</si>
  <si>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</si>
  <si>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</si>
  <si>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</si>
  <si>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</si>
  <si>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</si>
  <si>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</si>
  <si>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</si>
  <si>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</si>
  <si>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</si>
  <si>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</si>
  <si>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</si>
  <si>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</si>
  <si>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</si>
  <si>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</si>
  <si>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</si>
  <si>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</si>
  <si>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</si>
  <si>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</si>
  <si>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</si>
  <si>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</si>
  <si>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</si>
  <si>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</si>
  <si>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</si>
  <si>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</si>
  <si>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</si>
  <si>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</si>
  <si>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</si>
  <si>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</si>
  <si>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</si>
  <si>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</si>
  <si>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</si>
  <si>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</si>
  <si>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</si>
  <si>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</si>
  <si>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</si>
  <si>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</si>
  <si>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</si>
  <si>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</si>
  <si>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</si>
  <si>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</si>
  <si>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</si>
  <si>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</si>
  <si>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</si>
  <si>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</si>
  <si>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</si>
  <si>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</si>
  <si>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</si>
  <si>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</si>
  <si>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</si>
  <si>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</si>
  <si>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</si>
  <si>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</si>
  <si>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</si>
  <si>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</si>
  <si>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</si>
  <si>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</si>
  <si>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</si>
  <si>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</si>
  <si>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</si>
  <si>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</si>
  <si>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</si>
  <si>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</si>
  <si>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</si>
  <si>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</si>
  <si>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</si>
  <si>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</si>
  <si>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</si>
  <si>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</si>
  <si>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</si>
  <si>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</si>
  <si>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</si>
  <si>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</si>
  <si>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</si>
  <si>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</si>
  <si>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</si>
  <si>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</si>
  <si>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</si>
  <si>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</si>
  <si>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</si>
  <si>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</si>
  <si>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</si>
  <si>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</si>
  <si>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</si>
  <si>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</si>
  <si>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</si>
  <si>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</si>
  <si>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</si>
  <si>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</si>
  <si>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</si>
  <si>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</si>
  <si>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</si>
  <si>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</si>
  <si>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</si>
  <si>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</si>
  <si>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</si>
  <si>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</si>
  <si>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</si>
  <si>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</si>
  <si>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</si>
  <si>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</si>
  <si>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</si>
  <si>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</si>
  <si>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</si>
  <si>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</si>
  <si>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</si>
  <si>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</si>
  <si>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</si>
  <si>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</si>
  <si>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</si>
  <si>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</si>
  <si>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</si>
  <si>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</si>
  <si>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</si>
  <si>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</si>
  <si>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</si>
  <si>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</si>
  <si>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</si>
  <si>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</si>
  <si>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</si>
  <si>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</si>
  <si>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</si>
  <si>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</si>
  <si>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</si>
  <si>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</si>
  <si>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</si>
  <si>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</si>
  <si>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</si>
  <si>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</si>
  <si>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</si>
  <si>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</si>
  <si>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</si>
  <si>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</si>
  <si>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</si>
  <si>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</si>
  <si>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</si>
  <si>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</si>
  <si>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</si>
  <si>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</si>
  <si>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</si>
  <si>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</si>
  <si>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</si>
  <si>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</si>
  <si>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</si>
  <si>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</si>
  <si>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</si>
  <si>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</si>
  <si>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</si>
  <si>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</si>
  <si>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</si>
  <si>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</si>
  <si>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</si>
  <si>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</si>
  <si>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</si>
  <si>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</si>
  <si>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</si>
  <si>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</si>
  <si>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</si>
  <si>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</si>
  <si>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</si>
  <si>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</si>
  <si>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</si>
  <si>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</si>
  <si>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</si>
  <si>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</si>
  <si>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</si>
  <si>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</si>
  <si>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</si>
  <si>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</si>
  <si>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</si>
  <si>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</si>
  <si>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</si>
  <si>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</si>
  <si>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</si>
  <si>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</si>
  <si>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</si>
  <si>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</si>
  <si>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</si>
  <si>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</si>
  <si>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</si>
  <si>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</si>
  <si>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</si>
  <si>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</si>
  <si>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</si>
  <si>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</si>
  <si>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</si>
  <si>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</si>
  <si>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</si>
  <si>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</si>
  <si>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</si>
  <si>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</si>
  <si>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</si>
  <si>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</si>
  <si>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</si>
  <si>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</si>
  <si>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</si>
  <si>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</si>
  <si>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</si>
  <si>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</si>
  <si>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</si>
  <si>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</si>
  <si>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</si>
  <si>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</si>
  <si>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</si>
  <si>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</si>
  <si>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</si>
  <si>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</si>
  <si>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</si>
  <si>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</si>
  <si>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</si>
  <si>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</si>
  <si>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</si>
  <si>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</si>
  <si>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</si>
  <si>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</si>
  <si>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</si>
  <si>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</si>
  <si>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</si>
  <si>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</si>
  <si>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</si>
  <si>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</si>
  <si>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</si>
  <si>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</si>
  <si>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</si>
  <si>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</si>
  <si>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</si>
  <si>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</si>
  <si>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</si>
  <si>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</si>
  <si>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</si>
  <si>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</si>
  <si>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</si>
  <si>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</si>
  <si>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</si>
  <si>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</si>
  <si>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</si>
  <si>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</si>
  <si>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</si>
  <si>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</si>
  <si>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</si>
  <si>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</si>
  <si>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</si>
  <si>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</si>
  <si>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</si>
  <si>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</si>
  <si>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</si>
  <si>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</si>
  <si>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</si>
  <si>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</si>
  <si>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</si>
  <si>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</si>
  <si>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</si>
  <si>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</si>
  <si>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</si>
  <si>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</si>
  <si>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</si>
  <si>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</si>
  <si>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</si>
  <si>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</si>
  <si>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</si>
  <si>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</si>
  <si>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</si>
  <si>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</si>
  <si>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</si>
  <si>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</si>
  <si>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</si>
  <si>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</si>
  <si>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</si>
  <si>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</si>
  <si>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</si>
  <si>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</si>
  <si>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</si>
  <si>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</si>
  <si>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</si>
  <si>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</si>
  <si>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</si>
  <si>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</si>
  <si>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</si>
  <si>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</si>
  <si>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</si>
  <si>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</si>
  <si>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</si>
  <si>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</si>
  <si>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</si>
  <si>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</si>
  <si>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</si>
  <si>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</si>
  <si>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</si>
  <si>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</si>
  <si>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</si>
  <si>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</si>
  <si>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</si>
  <si>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</si>
  <si>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</si>
  <si>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</si>
  <si>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</si>
  <si>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</si>
  <si>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</si>
  <si>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</si>
  <si>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</si>
  <si>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</si>
  <si>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</si>
  <si>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</si>
  <si>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</si>
  <si>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</si>
  <si>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</si>
  <si>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</si>
  <si>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</si>
  <si>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</si>
  <si>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</si>
  <si>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</si>
  <si>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</si>
  <si>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</si>
  <si>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</si>
  <si>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</si>
  <si>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</si>
  <si>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</si>
  <si>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</si>
  <si>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</si>
  <si>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</si>
  <si>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</si>
  <si>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</si>
  <si>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</si>
  <si>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</si>
  <si>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</si>
  <si>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</si>
  <si>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</si>
  <si>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</si>
  <si>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</si>
  <si>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</si>
  <si>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</si>
  <si>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</si>
  <si>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</si>
  <si>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</si>
  <si>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</si>
  <si>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</si>
  <si>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</si>
  <si>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</si>
  <si>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</si>
  <si>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</si>
  <si>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</si>
  <si>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</si>
  <si>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</si>
  <si>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</si>
  <si>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</si>
  <si>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</si>
  <si>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</si>
  <si>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</si>
  <si>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</si>
  <si>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</si>
  <si>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</si>
  <si>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</si>
  <si>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</si>
  <si>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</si>
  <si>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</si>
  <si>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</si>
  <si>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</si>
  <si>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</si>
  <si>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</si>
  <si>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</si>
  <si>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</si>
  <si>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</si>
  <si>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</si>
  <si>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</si>
  <si>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</si>
  <si>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</si>
  <si>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</si>
  <si>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</si>
  <si>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</si>
  <si>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</si>
  <si>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</si>
  <si>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</si>
  <si>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</si>
  <si>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</si>
  <si>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</si>
  <si>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</si>
  <si>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</si>
  <si>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</si>
  <si>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</si>
  <si>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</si>
  <si>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</si>
  <si>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</si>
  <si>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</si>
  <si>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</si>
  <si>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</si>
  <si>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</si>
  <si>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</si>
  <si>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</si>
  <si>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</si>
  <si>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</si>
  <si>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</si>
  <si>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</si>
  <si>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</si>
  <si>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</si>
  <si>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</si>
  <si>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</si>
  <si>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</si>
  <si>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</si>
  <si>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</si>
  <si>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</si>
  <si>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</si>
  <si>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</si>
  <si>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</si>
  <si>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</si>
  <si>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</si>
  <si>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</si>
  <si>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</si>
  <si>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</si>
  <si>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</si>
  <si>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</si>
  <si>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</si>
  <si>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</si>
  <si>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</si>
  <si>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</si>
  <si>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</si>
  <si>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</si>
  <si>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</si>
  <si>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</si>
  <si>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</si>
  <si>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</si>
  <si>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</si>
  <si>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</si>
  <si>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</si>
  <si>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</si>
  <si>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</si>
  <si>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</si>
  <si>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</si>
  <si>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</si>
  <si>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</si>
  <si>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</si>
  <si>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</si>
  <si>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</si>
  <si>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</si>
  <si>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</si>
  <si>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</si>
  <si>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</si>
  <si>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</si>
  <si>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</si>
  <si>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</si>
  <si>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</si>
  <si>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</si>
  <si>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</si>
  <si>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</si>
  <si>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</si>
  <si>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</si>
  <si>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</si>
  <si>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</si>
  <si>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</si>
  <si>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</si>
  <si>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</si>
  <si>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</si>
  <si>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</si>
  <si>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</si>
  <si>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</si>
  <si>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</si>
  <si>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</si>
  <si>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</si>
  <si>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</si>
  <si>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</si>
  <si>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</si>
  <si>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</si>
  <si>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</si>
  <si>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</si>
  <si>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</si>
  <si>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</si>
  <si>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</si>
  <si>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</si>
  <si>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</si>
  <si>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</si>
  <si>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</si>
  <si>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</si>
  <si>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</si>
  <si>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</si>
  <si>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</si>
  <si>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</si>
  <si>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</si>
  <si>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</si>
  <si>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</si>
  <si>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</si>
  <si>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</si>
  <si>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</si>
  <si>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</si>
  <si>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</si>
  <si>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</si>
  <si>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</si>
  <si>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</si>
  <si>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</si>
  <si>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</si>
  <si>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</si>
  <si>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</si>
  <si>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</si>
  <si>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</si>
  <si>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</si>
  <si>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</si>
  <si>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</si>
  <si>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</si>
  <si>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</si>
  <si>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</si>
  <si>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</si>
  <si>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</si>
  <si>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</si>
  <si>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</si>
  <si>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</si>
  <si>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</si>
  <si>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</si>
  <si>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</si>
  <si>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</si>
  <si>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</si>
  <si>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</si>
  <si>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</si>
  <si>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</si>
  <si>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</si>
  <si>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</si>
  <si>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</si>
  <si>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</si>
  <si>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</si>
  <si>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</si>
  <si>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</si>
  <si>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</si>
  <si>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</si>
  <si>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</si>
  <si>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</si>
  <si>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</si>
  <si>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</si>
  <si>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</si>
  <si>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</si>
  <si>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</si>
  <si>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</si>
  <si>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</si>
  <si>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</si>
  <si>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</si>
  <si>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</si>
  <si>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</si>
  <si>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</si>
  <si>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</si>
  <si>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</si>
  <si>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</si>
  <si>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</si>
  <si>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</si>
  <si>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</si>
  <si>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</si>
  <si>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</si>
  <si>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</si>
  <si>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</si>
  <si>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</si>
  <si>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</si>
  <si>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</si>
  <si>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</si>
  <si>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</si>
  <si>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</si>
  <si>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</si>
  <si>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</si>
  <si>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</si>
  <si>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</si>
  <si>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</si>
  <si>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</si>
  <si>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</si>
  <si>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</si>
  <si>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</si>
  <si>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</si>
  <si>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</si>
  <si>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</si>
  <si>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</si>
  <si>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</si>
  <si>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</si>
  <si>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</si>
  <si>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</si>
  <si>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</si>
  <si>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</si>
  <si>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</si>
  <si>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</si>
  <si>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</si>
  <si>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</si>
  <si>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</si>
  <si>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</si>
  <si>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</si>
  <si>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</si>
  <si>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</si>
  <si>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</si>
  <si>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</si>
  <si>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</si>
  <si>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</si>
  <si>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</si>
  <si>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</si>
  <si>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</si>
  <si>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</si>
  <si>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</si>
  <si>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</si>
  <si>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</si>
  <si>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</si>
  <si>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</si>
  <si>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</si>
  <si>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</si>
  <si>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</si>
  <si>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</si>
  <si>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</si>
  <si>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</si>
  <si>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</si>
  <si>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</si>
  <si>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</si>
  <si>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</si>
  <si>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</si>
  <si>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</si>
  <si>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</si>
  <si>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</si>
  <si>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</si>
  <si>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</si>
  <si>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</si>
  <si>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</si>
  <si>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</si>
  <si>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</si>
  <si>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</si>
  <si>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</si>
  <si>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</si>
  <si>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</si>
  <si>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</si>
  <si>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</si>
  <si>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</si>
  <si>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</si>
  <si>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</si>
  <si>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</si>
  <si>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</si>
  <si>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</si>
  <si>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</si>
  <si>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</si>
  <si>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</si>
  <si>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</si>
  <si>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</si>
  <si>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</si>
  <si>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</si>
  <si>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</si>
  <si>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</si>
  <si>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</si>
  <si>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</si>
  <si>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</si>
  <si>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</si>
  <si>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</si>
  <si>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</si>
  <si>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</si>
  <si>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</si>
  <si>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</si>
  <si>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</si>
  <si>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</si>
  <si>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</si>
  <si>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</si>
  <si>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</si>
  <si>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</si>
  <si>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</si>
  <si>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</si>
  <si>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</si>
  <si>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</si>
  <si>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</si>
  <si>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</si>
  <si>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</si>
  <si>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</si>
  <si>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</si>
  <si>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</si>
  <si>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</si>
  <si>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</si>
  <si>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</si>
  <si>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</si>
  <si>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</si>
  <si>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</si>
  <si>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</si>
  <si>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</si>
  <si>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</si>
  <si>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</si>
  <si>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</si>
  <si>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</si>
  <si>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</si>
  <si>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</si>
  <si>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</si>
  <si>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</si>
  <si>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</si>
  <si>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</si>
  <si>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</si>
  <si>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</si>
  <si>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</si>
  <si>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</si>
  <si>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</si>
  <si>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</si>
  <si>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</si>
  <si>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</si>
  <si>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</si>
  <si>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</si>
  <si>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</si>
  <si>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</si>
  <si>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</si>
  <si>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</si>
  <si>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</si>
  <si>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</si>
  <si>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</si>
  <si>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</si>
  <si>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</si>
  <si>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</si>
  <si>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</si>
  <si>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</si>
  <si>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</si>
  <si>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</si>
  <si>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</si>
  <si>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</si>
  <si>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</si>
  <si>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</si>
  <si>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</si>
  <si>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</si>
  <si>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</si>
  <si>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</si>
  <si>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</si>
  <si>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</si>
  <si>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</si>
  <si>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</si>
  <si>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</si>
  <si>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</si>
  <si>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</si>
  <si>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</si>
  <si>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</si>
  <si>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</si>
  <si>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</si>
  <si>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</si>
  <si>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</si>
  <si>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</si>
  <si>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</si>
  <si>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</si>
  <si>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</si>
  <si>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</si>
  <si>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</si>
  <si>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</si>
  <si>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</si>
  <si>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</si>
  <si>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</si>
  <si>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</si>
  <si>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</si>
  <si>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</si>
  <si>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</si>
  <si>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</si>
  <si>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</si>
  <si>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</si>
  <si>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</si>
  <si>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</si>
  <si>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</si>
  <si>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</si>
  <si>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</si>
  <si>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</si>
  <si>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</si>
  <si>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</si>
  <si>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</si>
  <si>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</si>
  <si>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</si>
  <si>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</si>
  <si>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</si>
  <si>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</si>
  <si>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</si>
  <si>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</si>
  <si>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</si>
  <si>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</si>
  <si>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</si>
  <si>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</si>
  <si>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</si>
  <si>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</si>
  <si>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</si>
  <si>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</si>
  <si>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</si>
  <si>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</si>
  <si>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</si>
  <si>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</si>
  <si>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</si>
  <si>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</si>
  <si>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</si>
  <si>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</si>
  <si>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</si>
  <si>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</si>
  <si>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</si>
  <si>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</si>
  <si>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</si>
  <si>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</si>
  <si>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</si>
  <si>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</si>
  <si>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</si>
  <si>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</si>
  <si>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</si>
  <si>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</si>
  <si>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</si>
  <si>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</si>
  <si>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</si>
  <si>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</si>
  <si>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</si>
  <si>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</si>
  <si>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</si>
  <si>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</si>
  <si>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</si>
  <si>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</si>
  <si>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</si>
  <si>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</si>
  <si>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</si>
  <si>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</si>
  <si>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</si>
  <si>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</si>
  <si>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</si>
  <si>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</si>
  <si>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</si>
  <si>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</si>
  <si>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</si>
  <si>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</si>
  <si>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</si>
  <si>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</si>
  <si>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</si>
  <si>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</si>
  <si>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</si>
  <si>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</si>
  <si>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</si>
  <si>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</si>
  <si>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</si>
  <si>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</si>
  <si>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</si>
  <si>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</si>
  <si>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</si>
  <si>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</si>
  <si>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</si>
  <si>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</si>
  <si>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</si>
  <si>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</si>
  <si>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</si>
  <si>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</si>
  <si>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</si>
  <si>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</si>
  <si>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</si>
  <si>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</si>
  <si>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</si>
  <si>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</si>
  <si>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</si>
  <si>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</si>
  <si>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</si>
  <si>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</si>
  <si>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</si>
  <si>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</si>
  <si>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</si>
  <si>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</si>
  <si>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</si>
  <si>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</si>
  <si>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</si>
  <si>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</si>
  <si>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</si>
  <si>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</si>
  <si>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</si>
  <si>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</si>
  <si>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</si>
  <si>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</si>
  <si>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</si>
  <si>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</si>
  <si>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</si>
  <si>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</si>
  <si>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</si>
  <si>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</si>
  <si>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</si>
  <si>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</si>
  <si>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</si>
  <si>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</si>
  <si>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</si>
  <si>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</si>
  <si>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</si>
  <si>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</si>
  <si>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</si>
  <si>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</si>
  <si>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</si>
  <si>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</si>
  <si>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</si>
  <si>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</si>
  <si>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</si>
  <si>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</si>
  <si>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</si>
  <si>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</si>
  <si>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</si>
  <si>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</si>
  <si>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</si>
  <si>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</si>
  <si>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</si>
  <si>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</si>
  <si>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</si>
  <si>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</si>
  <si>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</si>
  <si>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</si>
  <si>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</si>
  <si>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</si>
  <si>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</si>
  <si>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</si>
  <si>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</si>
  <si>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</si>
  <si>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</si>
  <si>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</si>
  <si>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</si>
  <si>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</si>
  <si>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</si>
  <si>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</si>
  <si>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</si>
  <si>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</si>
  <si>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</si>
  <si>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</si>
  <si>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</si>
  <si>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</si>
  <si>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</si>
  <si>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</si>
  <si>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</si>
  <si>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</si>
  <si>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</si>
  <si>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</si>
  <si>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</si>
  <si>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</si>
  <si>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</si>
  <si>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</si>
  <si>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</si>
  <si>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</si>
  <si>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</si>
  <si>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</si>
  <si>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</si>
  <si>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</si>
  <si>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</si>
  <si>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</si>
  <si>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</si>
  <si>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</si>
  <si>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</si>
  <si>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</si>
  <si>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</si>
  <si>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</si>
  <si>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</si>
  <si>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</si>
  <si>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</si>
  <si>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</si>
  <si>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</si>
  <si>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</si>
  <si>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</si>
  <si>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</si>
  <si>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</si>
  <si>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</si>
  <si>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</si>
  <si>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</si>
  <si>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</si>
  <si>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</si>
  <si>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</si>
  <si>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</si>
  <si>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</si>
  <si>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</si>
  <si>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</si>
  <si>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</si>
  <si>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</si>
  <si>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</si>
  <si>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</si>
  <si>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</si>
  <si>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</si>
  <si>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</si>
  <si>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</si>
  <si>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</si>
  <si>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</si>
  <si>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</si>
  <si>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</si>
  <si>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</si>
  <si>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</si>
  <si>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</si>
  <si>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</si>
  <si>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</si>
  <si>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</si>
  <si>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</si>
  <si>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</si>
  <si>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</si>
  <si>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</si>
  <si>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</si>
  <si>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</si>
  <si>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</si>
  <si>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</si>
  <si>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</si>
  <si>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</si>
  <si>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</si>
  <si>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</si>
  <si>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</si>
  <si>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</si>
  <si>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</si>
  <si>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</si>
  <si>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</si>
  <si>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</si>
  <si>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</si>
  <si>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</si>
  <si>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</si>
  <si>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</si>
  <si>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</si>
  <si>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</si>
  <si>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</si>
  <si>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</si>
  <si>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</si>
  <si>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</si>
  <si>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</si>
  <si>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</si>
  <si>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</si>
  <si>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</si>
  <si>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</si>
  <si>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</si>
  <si>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</si>
  <si>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</si>
  <si>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</si>
  <si>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</si>
  <si>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</si>
  <si>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</si>
  <si>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</si>
  <si>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</si>
  <si>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</si>
  <si>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</si>
  <si>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</si>
  <si>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</si>
  <si>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</si>
  <si>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</si>
  <si>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</si>
  <si>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</si>
  <si>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</si>
  <si>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</si>
  <si>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</si>
  <si>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</si>
  <si>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</si>
  <si>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</si>
  <si>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</si>
  <si>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</si>
  <si>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</si>
  <si>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</si>
  <si>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</si>
  <si>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</si>
  <si>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</si>
  <si>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</si>
  <si>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</si>
  <si>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</si>
  <si>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</si>
  <si>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</si>
  <si>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</si>
  <si>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</si>
  <si>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</si>
  <si>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</si>
  <si>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</si>
  <si>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</si>
  <si>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</si>
  <si>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</si>
  <si>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</si>
  <si>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</si>
  <si>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</si>
  <si>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</si>
  <si>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</si>
  <si>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</si>
  <si>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</si>
  <si>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</si>
  <si>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</si>
  <si>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</si>
  <si>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</si>
  <si>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</si>
  <si>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</si>
  <si>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</si>
  <si>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</si>
  <si>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</si>
  <si>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</si>
  <si>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</si>
  <si>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</si>
  <si>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</si>
  <si>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</si>
  <si>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</si>
  <si>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</si>
  <si>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</si>
  <si>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</si>
  <si>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</si>
  <si>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</si>
  <si>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</si>
  <si>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</si>
  <si>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</si>
  <si>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</si>
  <si>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</si>
  <si>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</si>
  <si>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</si>
  <si>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</si>
  <si>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</si>
  <si>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</si>
  <si>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</si>
  <si>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</si>
  <si>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</si>
  <si>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</si>
  <si>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</si>
  <si>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</si>
  <si>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</si>
  <si>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</si>
  <si>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</si>
  <si>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</si>
  <si>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</si>
  <si>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</si>
  <si>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</si>
  <si>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</si>
  <si>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</si>
  <si>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</si>
  <si>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</si>
  <si>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</si>
  <si>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</si>
  <si>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</si>
  <si>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</si>
  <si>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</si>
  <si>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</si>
  <si>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</si>
  <si>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</si>
  <si>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</si>
  <si>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</si>
  <si>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</si>
  <si>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</si>
  <si>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</si>
  <si>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</si>
  <si>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</si>
  <si>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</si>
  <si>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</si>
  <si>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</si>
  <si>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</si>
  <si>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</si>
  <si>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</si>
  <si>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</si>
  <si>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</si>
  <si>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</si>
  <si>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</si>
  <si>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</si>
  <si>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</si>
  <si>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</si>
  <si>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</si>
  <si>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</si>
  <si>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</si>
  <si>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</si>
  <si>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</si>
  <si>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</si>
  <si>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</si>
  <si>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</si>
  <si>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</si>
  <si>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</si>
  <si>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</si>
  <si>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</si>
  <si>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</si>
  <si>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</si>
  <si>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</si>
  <si>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</si>
  <si>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</si>
  <si>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</si>
  <si>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</si>
  <si>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</si>
  <si>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</si>
  <si>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</si>
  <si>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</si>
  <si>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</si>
  <si>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</si>
  <si>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</si>
  <si>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</si>
  <si>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</si>
  <si>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</si>
  <si>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</si>
  <si>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</si>
  <si>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</si>
  <si>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</si>
  <si>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</si>
  <si>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</si>
  <si>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</si>
  <si>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</si>
  <si>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</si>
  <si>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</si>
  <si>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</si>
  <si>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</si>
  <si>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</si>
  <si>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</si>
  <si>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</si>
  <si>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</si>
  <si>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</si>
  <si>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</si>
  <si>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</si>
  <si>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</si>
  <si>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</si>
  <si>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</si>
  <si>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</si>
  <si>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</si>
  <si>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</si>
  <si>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</si>
  <si>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</si>
  <si>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</si>
  <si>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</si>
  <si>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</si>
  <si>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</si>
  <si>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</si>
  <si>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</si>
  <si>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</si>
  <si>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</si>
  <si>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</si>
  <si>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</si>
  <si>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</si>
  <si>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</si>
  <si>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</si>
  <si>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</si>
  <si>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</si>
  <si>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</si>
  <si>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</si>
  <si>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</si>
  <si>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</si>
  <si>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</si>
  <si>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</si>
  <si>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</si>
  <si>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</si>
  <si>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</si>
  <si>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</si>
  <si>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</si>
  <si>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</si>
  <si>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</si>
  <si>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</si>
  <si>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</si>
  <si>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</si>
  <si>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</si>
  <si>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</si>
  <si>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</si>
  <si>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</si>
  <si>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</si>
  <si>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</si>
  <si>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</si>
  <si>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</si>
  <si>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</si>
  <si>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</si>
  <si>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</si>
  <si>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</si>
  <si>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</si>
  <si>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</si>
  <si>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</si>
  <si>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</si>
  <si>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</si>
  <si>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</si>
  <si>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</si>
  <si>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</si>
  <si>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</si>
  <si>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</si>
  <si>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</si>
  <si>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</si>
  <si>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</si>
  <si>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</si>
  <si>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</si>
  <si>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</si>
  <si>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</si>
  <si>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</si>
  <si>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</si>
  <si>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</si>
  <si>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</si>
  <si>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</si>
  <si>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</si>
  <si>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</si>
  <si>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</si>
  <si>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</si>
  <si>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</si>
  <si>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</si>
  <si>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</si>
  <si>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</si>
  <si>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</si>
  <si>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</si>
  <si>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</si>
  <si>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</si>
  <si>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</si>
  <si>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</si>
  <si>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</si>
  <si>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</si>
  <si>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</si>
  <si>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</si>
  <si>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</si>
  <si>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</si>
  <si>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</si>
  <si>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</si>
  <si>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</si>
  <si>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</si>
  <si>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</si>
  <si>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</si>
  <si>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</si>
  <si>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</si>
  <si>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</si>
  <si>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</si>
  <si>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</si>
  <si>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</si>
  <si>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</si>
  <si>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</si>
  <si>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</si>
  <si>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</si>
  <si>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</si>
  <si>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</si>
  <si>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</si>
  <si>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</si>
  <si>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</si>
  <si>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</si>
  <si>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</si>
  <si>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</si>
  <si>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</si>
  <si>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</si>
  <si>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</si>
  <si>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</si>
  <si>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</si>
  <si>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</si>
  <si>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</si>
  <si>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</si>
  <si>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</si>
  <si>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</si>
  <si>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</si>
  <si>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</si>
  <si>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</si>
  <si>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</si>
  <si>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</si>
  <si>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</si>
  <si>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</si>
  <si>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</si>
  <si>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</si>
  <si>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</si>
  <si>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</si>
  <si>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</si>
  <si>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</si>
  <si>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</si>
  <si>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</si>
  <si>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</si>
  <si>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</si>
  <si>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</si>
  <si>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</si>
  <si>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</si>
  <si>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</si>
  <si>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</si>
  <si>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</si>
  <si>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</si>
  <si>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</si>
  <si>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</si>
  <si>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</si>
  <si>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</si>
  <si>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</si>
  <si>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</si>
  <si>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</si>
  <si>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</si>
  <si>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</si>
  <si>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</si>
  <si>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</si>
  <si>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</si>
  <si>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</si>
  <si>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</si>
  <si>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</si>
  <si>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</si>
  <si>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</si>
  <si>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</si>
  <si>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</si>
  <si>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</si>
  <si>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</si>
  <si>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</si>
  <si>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</si>
  <si>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</si>
  <si>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</si>
  <si>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</si>
  <si>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</si>
  <si>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</si>
  <si>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</si>
  <si>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</si>
  <si>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</si>
  <si>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</si>
  <si>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</si>
  <si>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</si>
  <si>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</si>
  <si>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</si>
  <si>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</si>
  <si>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</si>
  <si>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</si>
  <si>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</si>
  <si>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</si>
  <si>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</si>
  <si>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</si>
  <si>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</si>
  <si>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</si>
  <si>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</si>
  <si>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</si>
  <si>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</si>
  <si>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</si>
  <si>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</si>
  <si>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</si>
  <si>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</si>
  <si>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</si>
  <si>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</si>
  <si>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</si>
  <si>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</si>
  <si>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</si>
  <si>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</si>
  <si>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</si>
  <si>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</si>
  <si>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</si>
  <si>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</si>
  <si>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</si>
  <si>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</si>
  <si>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</si>
  <si>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</si>
  <si>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</si>
  <si>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</si>
  <si>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</si>
  <si>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</si>
  <si>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</si>
  <si>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</si>
  <si>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</si>
  <si>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</si>
  <si>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</si>
  <si>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</si>
  <si>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</si>
  <si>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</si>
  <si>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</si>
  <si>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</si>
  <si>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</si>
  <si>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</si>
  <si>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</si>
  <si>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</si>
  <si>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</si>
  <si>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</si>
  <si>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</si>
  <si>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</si>
  <si>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</si>
  <si>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</si>
  <si>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</si>
  <si>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</si>
  <si>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</si>
  <si>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</si>
  <si>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</si>
  <si>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</si>
  <si>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</si>
  <si>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</si>
  <si>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</si>
  <si>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</si>
  <si>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</si>
  <si>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</si>
  <si>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</si>
  <si>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</si>
  <si>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</si>
  <si>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</si>
  <si>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</si>
  <si>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</si>
  <si>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</si>
  <si>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</si>
  <si>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</si>
  <si>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</si>
  <si>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</si>
  <si>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</si>
  <si>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</si>
  <si>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</si>
  <si>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</si>
  <si>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</si>
  <si>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</si>
  <si>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</si>
  <si>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</si>
  <si>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</si>
  <si>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</si>
  <si>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</si>
  <si>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</si>
  <si>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</si>
  <si>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</si>
  <si>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</si>
  <si>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</si>
  <si>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</si>
  <si>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</si>
  <si>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</si>
  <si>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</si>
  <si>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</si>
  <si>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</si>
  <si>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</si>
  <si>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</si>
  <si>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</si>
  <si>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</si>
  <si>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</si>
  <si>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</si>
  <si>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</si>
  <si>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</si>
  <si>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</si>
  <si>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</si>
  <si>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</si>
  <si>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</si>
  <si>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</si>
  <si>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</si>
  <si>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</si>
  <si>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</si>
  <si>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</si>
  <si>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</si>
  <si>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</si>
  <si>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</si>
  <si>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</si>
  <si>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</si>
  <si>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</si>
  <si>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</si>
  <si>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</si>
  <si>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</si>
  <si>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</si>
  <si>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</si>
  <si>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</si>
  <si>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</si>
  <si>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</si>
  <si>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</si>
  <si>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</si>
  <si>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</si>
  <si>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</si>
  <si>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</si>
  <si>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</si>
  <si>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</si>
  <si>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</si>
  <si>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</si>
  <si>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</si>
  <si>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</si>
  <si>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</si>
  <si>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</si>
  <si>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</si>
  <si>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</si>
  <si>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</si>
  <si>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</si>
  <si>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</si>
  <si>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</si>
  <si>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</si>
  <si>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</si>
  <si>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</si>
  <si>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</si>
  <si>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</si>
  <si>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</si>
  <si>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</si>
  <si>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</si>
  <si>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</si>
  <si>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</si>
  <si>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</si>
  <si>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</si>
  <si>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</si>
  <si>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</si>
  <si>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</si>
  <si>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</si>
  <si>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</si>
  <si>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</si>
  <si>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</si>
  <si>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</si>
  <si>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</si>
  <si>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</si>
  <si>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</si>
  <si>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</si>
  <si>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</si>
  <si>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</si>
  <si>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</si>
  <si>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</si>
  <si>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</si>
  <si>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</si>
  <si>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</si>
  <si>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</si>
  <si>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</si>
  <si>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</si>
  <si>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</si>
  <si>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</si>
  <si>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</si>
  <si>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</si>
  <si>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</si>
  <si>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</si>
  <si>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</si>
  <si>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</si>
  <si>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</si>
  <si>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</si>
  <si>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</si>
  <si>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</si>
  <si>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</si>
  <si>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</si>
  <si>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</si>
  <si>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</si>
  <si>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</si>
  <si>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</si>
  <si>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</si>
  <si>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</si>
  <si>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</si>
  <si>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</si>
  <si>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</si>
  <si>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</si>
  <si>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</si>
  <si>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</si>
  <si>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</si>
  <si>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</si>
  <si>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</si>
  <si>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</si>
  <si>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</si>
  <si>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</si>
  <si>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</si>
  <si>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</si>
  <si>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</si>
  <si>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</si>
  <si>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</si>
  <si>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</si>
  <si>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</si>
  <si>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</si>
  <si>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</si>
  <si>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</si>
  <si>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</si>
  <si>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</si>
  <si>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</si>
  <si>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</si>
  <si>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</si>
  <si>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</si>
  <si>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</si>
  <si>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</si>
  <si>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</si>
  <si>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</si>
  <si>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</si>
  <si>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</si>
  <si>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</si>
  <si>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</si>
  <si>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</si>
  <si>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</si>
  <si>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</si>
  <si>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</si>
  <si>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</si>
  <si>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</si>
  <si>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</si>
  <si>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</si>
  <si>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</si>
  <si>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</si>
  <si>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</si>
  <si>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</si>
  <si>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</si>
  <si>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</si>
  <si>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</si>
  <si>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</si>
  <si>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</si>
  <si>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</si>
  <si>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</si>
  <si>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</si>
  <si>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</si>
  <si>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</si>
  <si>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</si>
  <si>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</si>
  <si>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</si>
  <si>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</si>
  <si>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</si>
  <si>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</si>
  <si>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</si>
  <si>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</si>
  <si>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</si>
  <si>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</si>
  <si>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</si>
  <si>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</si>
  <si>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</si>
  <si>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</si>
  <si>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</si>
  <si>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</si>
  <si>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</si>
  <si>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</si>
  <si>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</si>
  <si>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</si>
  <si>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</si>
  <si>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</si>
  <si>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</si>
  <si>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</si>
  <si>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</si>
  <si>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</si>
  <si>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</si>
  <si>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</si>
  <si>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</si>
  <si>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</si>
  <si>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</si>
  <si>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</si>
  <si>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</si>
  <si>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</si>
  <si>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</si>
  <si>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</si>
  <si>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</si>
  <si>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</si>
  <si>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</si>
  <si>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</si>
  <si>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</si>
  <si>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</si>
  <si>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</si>
  <si>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</si>
  <si>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</si>
  <si>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</si>
  <si>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</si>
  <si>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</si>
  <si>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</si>
  <si>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</si>
  <si>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</si>
  <si>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</si>
  <si>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</si>
  <si>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</si>
  <si>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</si>
  <si>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</si>
  <si>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</si>
  <si>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</si>
  <si>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</si>
  <si>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</si>
  <si>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</si>
  <si>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</si>
  <si>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</si>
  <si>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</si>
  <si>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</si>
  <si>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</si>
  <si>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</si>
  <si>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</si>
  <si>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</si>
  <si>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</si>
  <si>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</si>
  <si>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</si>
  <si>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</si>
  <si>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</si>
  <si>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</si>
  <si>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</si>
  <si>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</si>
  <si>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</si>
  <si>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</si>
  <si>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</si>
  <si>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</si>
  <si>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</si>
  <si>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</si>
  <si>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</si>
  <si>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</si>
  <si>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</si>
  <si>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</si>
  <si>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</si>
  <si>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</si>
  <si>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</si>
  <si>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</si>
  <si>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</si>
  <si>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</si>
  <si>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</si>
  <si>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</si>
  <si>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</si>
  <si>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</si>
  <si>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</si>
  <si>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</si>
  <si>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</si>
  <si>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</si>
  <si>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</si>
  <si>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</si>
  <si>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</si>
  <si>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</si>
  <si>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</si>
  <si>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</si>
  <si>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</si>
  <si>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</si>
  <si>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</si>
  <si>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</si>
  <si>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</si>
  <si>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</si>
  <si>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</si>
  <si>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</si>
  <si>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</si>
  <si>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</si>
  <si>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</si>
  <si>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</si>
  <si>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</si>
  <si>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</si>
  <si>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</si>
  <si>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</si>
  <si>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</si>
  <si>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</si>
  <si>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</si>
  <si>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</si>
  <si>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</si>
  <si>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</si>
  <si>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</si>
  <si>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</si>
  <si>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</si>
  <si>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</si>
  <si>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</si>
  <si>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</si>
  <si>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</si>
  <si>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</si>
  <si>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</si>
  <si>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</si>
  <si>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</si>
  <si>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</si>
  <si>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</si>
  <si>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</si>
  <si>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</si>
  <si>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</si>
  <si>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</si>
  <si>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</si>
  <si>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</si>
  <si>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</si>
  <si>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</si>
  <si>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</si>
  <si>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</si>
  <si>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</si>
  <si>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</si>
  <si>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</si>
  <si>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</si>
  <si>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</si>
  <si>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</si>
  <si>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</si>
  <si>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</si>
  <si>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</si>
  <si>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</si>
  <si>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</si>
  <si>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</si>
  <si>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</si>
  <si>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</si>
  <si>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</si>
  <si>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</si>
  <si>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</si>
  <si>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</si>
  <si>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</si>
  <si>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</si>
  <si>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</si>
  <si>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</si>
  <si>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</si>
  <si>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</si>
  <si>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</si>
  <si>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</si>
  <si>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</si>
  <si>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</si>
  <si>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</si>
  <si>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</si>
  <si>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</si>
  <si>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</si>
  <si>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</si>
  <si>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</si>
  <si>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</si>
  <si>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</si>
  <si>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</si>
  <si>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</si>
  <si>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</si>
  <si>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</si>
  <si>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</si>
  <si>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</si>
  <si>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</si>
  <si>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</si>
  <si>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</si>
  <si>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</si>
  <si>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</si>
  <si>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</si>
  <si>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</si>
  <si>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</si>
  <si>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</si>
  <si>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</si>
  <si>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</si>
  <si>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</si>
  <si>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</si>
  <si>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</si>
  <si>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</si>
  <si>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</si>
  <si>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</si>
  <si>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</si>
  <si>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</si>
  <si>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</si>
  <si>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</si>
  <si>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</si>
  <si>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</si>
  <si>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</si>
  <si>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</si>
  <si>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</si>
  <si>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</si>
  <si>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</si>
  <si>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</si>
  <si>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</si>
  <si>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</si>
  <si>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</si>
  <si>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</si>
  <si>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</si>
  <si>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</si>
  <si>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</si>
  <si>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</si>
  <si>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</si>
  <si>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</si>
  <si>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</si>
  <si>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</si>
  <si>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</si>
  <si>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</si>
  <si>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</si>
  <si>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</si>
  <si>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</si>
  <si>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</si>
  <si>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</si>
  <si>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</si>
  <si>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</si>
  <si>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</si>
  <si>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</si>
  <si>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</si>
  <si>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</si>
  <si>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</si>
  <si>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</si>
  <si>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</si>
  <si>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</si>
  <si>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</si>
  <si>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</si>
  <si>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</si>
  <si>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</si>
  <si>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</si>
  <si>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</si>
  <si>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</si>
  <si>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</si>
  <si>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</si>
  <si>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</si>
  <si>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</si>
  <si>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</si>
  <si>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</si>
  <si>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</si>
  <si>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</si>
  <si>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</si>
  <si>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</si>
  <si>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</si>
  <si>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</si>
  <si>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</si>
  <si>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</si>
  <si>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</si>
  <si>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</si>
  <si>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</si>
  <si>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</si>
  <si>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</si>
  <si>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</si>
  <si>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</si>
  <si>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</si>
  <si>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</si>
  <si>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</si>
  <si>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</si>
  <si>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</si>
  <si>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</si>
  <si>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</si>
  <si>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</si>
  <si>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</si>
  <si>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</si>
  <si>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</si>
  <si>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</si>
  <si>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</si>
  <si>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</si>
  <si>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</si>
  <si>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</si>
  <si>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</si>
  <si>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</si>
  <si>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</si>
  <si>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</si>
  <si>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</si>
  <si>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</si>
  <si>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</si>
  <si>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</si>
  <si>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</si>
  <si>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</si>
  <si>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</si>
  <si>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</si>
  <si>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</si>
  <si>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</si>
  <si>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</si>
  <si>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</si>
  <si>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</si>
  <si>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</si>
  <si>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</si>
  <si>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</si>
  <si>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</si>
  <si>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</si>
  <si>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</si>
  <si>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</si>
  <si>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</si>
  <si>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</si>
  <si>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</si>
  <si>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</si>
  <si>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</si>
  <si>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</si>
  <si>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</si>
  <si>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</si>
  <si>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</si>
  <si>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</si>
  <si>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</si>
  <si>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</si>
  <si>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</si>
  <si>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</si>
  <si>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</si>
  <si>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</si>
  <si>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</si>
  <si>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</si>
  <si>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</si>
  <si>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</si>
  <si>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</si>
  <si>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</si>
  <si>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</si>
  <si>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</si>
  <si>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</si>
  <si>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</si>
  <si>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</si>
  <si>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</si>
  <si>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</si>
  <si>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</si>
  <si>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</si>
  <si>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</si>
  <si>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</si>
  <si>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</si>
  <si>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</si>
  <si>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</si>
  <si>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</si>
  <si>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</si>
  <si>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</si>
  <si>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</si>
  <si>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</si>
  <si>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</si>
  <si>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</si>
  <si>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</si>
  <si>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</si>
  <si>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</si>
  <si>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</si>
  <si>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</si>
  <si>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</si>
  <si>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</si>
  <si>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</si>
  <si>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</si>
  <si>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</si>
  <si>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</si>
  <si>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</si>
  <si>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</si>
  <si>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</si>
  <si>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</si>
  <si>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</si>
  <si>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</si>
  <si>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</si>
  <si>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</si>
  <si>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</si>
  <si>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</si>
  <si>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</si>
  <si>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</si>
  <si>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</si>
  <si>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</si>
  <si>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</si>
  <si>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</si>
  <si>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</si>
  <si>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</si>
  <si>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</si>
  <si>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</si>
  <si>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</si>
  <si>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</si>
  <si>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</si>
  <si>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</si>
  <si>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</si>
  <si>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</si>
  <si>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</si>
  <si>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</si>
  <si>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</si>
  <si>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</si>
  <si>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</si>
  <si>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</si>
  <si>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</si>
  <si>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</si>
  <si>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</si>
  <si>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</si>
  <si>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</si>
  <si>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</si>
  <si>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</si>
  <si>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</si>
  <si>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</si>
  <si>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</si>
  <si>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</si>
  <si>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</si>
  <si>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</si>
  <si>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</si>
  <si>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</si>
  <si>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</si>
  <si>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</si>
  <si>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</si>
  <si>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</si>
  <si>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</si>
  <si>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</si>
  <si>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</si>
  <si>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</si>
  <si>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</si>
  <si>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</si>
  <si>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</si>
  <si>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</si>
  <si>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</si>
  <si>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</si>
  <si>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</si>
  <si>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</si>
  <si>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</si>
  <si>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</si>
  <si>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</si>
  <si>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</si>
  <si>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</si>
  <si>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</si>
  <si>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</si>
  <si>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</si>
  <si>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</si>
  <si>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</si>
  <si>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</si>
  <si>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</si>
  <si>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</si>
  <si>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</si>
  <si>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</si>
  <si>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</si>
  <si>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</si>
  <si>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</si>
  <si>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</si>
  <si>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</si>
  <si>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</si>
  <si>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</si>
  <si>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</si>
  <si>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</si>
  <si>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</si>
  <si>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</si>
  <si>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</si>
  <si>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</si>
  <si>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</si>
  <si>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</si>
  <si>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</si>
  <si>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</si>
  <si>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</si>
  <si>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</si>
  <si>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</si>
  <si>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</si>
  <si>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</si>
  <si>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</si>
  <si>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</si>
  <si>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</si>
  <si>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</si>
  <si>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</si>
  <si>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</si>
  <si>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</si>
  <si>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</si>
  <si>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</si>
  <si>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</si>
  <si>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</si>
  <si>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</si>
  <si>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</si>
  <si>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</si>
  <si>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</si>
  <si>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</si>
  <si>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</si>
  <si>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</si>
  <si>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</si>
  <si>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</si>
  <si>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</si>
  <si>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</si>
  <si>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</si>
  <si>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</si>
  <si>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</si>
  <si>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</si>
  <si>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</si>
  <si>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</si>
  <si>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</si>
  <si>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</si>
  <si>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</si>
  <si>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</si>
  <si>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</si>
  <si>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</si>
  <si>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</si>
  <si>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</si>
  <si>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</si>
  <si>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</si>
  <si>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</si>
  <si>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</si>
  <si>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</si>
  <si>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</si>
  <si>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</si>
  <si>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</si>
  <si>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</si>
  <si>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</si>
  <si>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</si>
  <si>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</si>
  <si>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</si>
  <si>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</si>
  <si>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</si>
  <si>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</si>
  <si>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</si>
  <si>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</si>
  <si>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</si>
  <si>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</si>
  <si>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</si>
  <si>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</si>
  <si>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</si>
  <si>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</si>
  <si>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</si>
  <si>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</si>
  <si>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</si>
  <si>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</si>
  <si>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</si>
  <si>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</si>
  <si>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</si>
  <si>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</si>
  <si>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</si>
  <si>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</si>
  <si>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</si>
  <si>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</si>
  <si>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</si>
  <si>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</si>
  <si>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</si>
  <si>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</si>
  <si>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</si>
  <si>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</si>
  <si>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</si>
  <si>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</si>
  <si>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</si>
  <si>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</si>
  <si>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</si>
  <si>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</si>
  <si>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</si>
  <si>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</si>
  <si>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</si>
  <si>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</si>
  <si>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</si>
  <si>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</si>
  <si>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</si>
  <si>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</si>
  <si>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</si>
  <si>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</si>
  <si>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</si>
  <si>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</si>
  <si>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</si>
  <si>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</si>
  <si>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</si>
  <si>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</si>
  <si>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</si>
  <si>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</si>
  <si>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</si>
  <si>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</si>
  <si>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</si>
  <si>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</si>
  <si>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</si>
  <si>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</si>
  <si>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</si>
  <si>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</si>
  <si>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</si>
  <si>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</si>
  <si>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</si>
  <si>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</si>
  <si>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</si>
  <si>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</si>
  <si>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</si>
  <si>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</si>
  <si>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</si>
  <si>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</si>
  <si>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</si>
  <si>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</si>
  <si>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</si>
  <si>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</si>
  <si>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</si>
  <si>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</si>
  <si>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</si>
  <si>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</si>
  <si>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</si>
  <si>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</si>
  <si>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</si>
  <si>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</si>
  <si>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</si>
  <si>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</si>
  <si>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</si>
  <si>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</si>
  <si>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</si>
  <si>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</si>
  <si>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</si>
  <si>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</si>
  <si>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</si>
  <si>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</si>
  <si>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</si>
  <si>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</si>
  <si>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</si>
  <si>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</si>
  <si>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</si>
  <si>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</si>
  <si>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</si>
  <si>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</si>
  <si>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</si>
  <si>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</si>
  <si>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</si>
  <si>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</si>
  <si>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</si>
  <si>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</si>
  <si>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</si>
  <si>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</si>
  <si>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</si>
  <si>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</si>
  <si>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</si>
  <si>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</si>
  <si>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</si>
  <si>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</si>
  <si>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</si>
  <si>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</si>
  <si>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</si>
  <si>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</si>
  <si>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</si>
  <si>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</si>
  <si>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</si>
  <si>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</si>
  <si>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</si>
  <si>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</si>
  <si>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</si>
  <si>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</si>
  <si>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</si>
  <si>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</si>
  <si>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</si>
  <si>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</si>
  <si>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</si>
  <si>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</si>
  <si>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</si>
  <si>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</si>
  <si>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</si>
  <si>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</si>
  <si>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</si>
  <si>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</si>
  <si>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</si>
  <si>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</si>
  <si>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</si>
  <si>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</si>
  <si>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</si>
  <si>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</si>
  <si>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</si>
  <si>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</si>
  <si>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</si>
  <si>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</si>
  <si>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</si>
  <si>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</si>
  <si>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</si>
  <si>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</si>
  <si>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</si>
  <si>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</si>
  <si>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</si>
  <si>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</si>
  <si>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</si>
  <si>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</si>
  <si>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</si>
  <si>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</si>
  <si>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</si>
  <si>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</si>
  <si>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</si>
  <si>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</si>
  <si>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</si>
  <si>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</si>
  <si>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</si>
  <si>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</si>
  <si>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</si>
  <si>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</si>
  <si>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</si>
  <si>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</si>
  <si>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</si>
  <si>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</si>
  <si>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</si>
  <si>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</si>
  <si>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</si>
  <si>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</si>
  <si>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</si>
  <si>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</si>
  <si>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</si>
  <si>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</si>
  <si>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</si>
  <si>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</si>
  <si>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</si>
  <si>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</si>
  <si>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</si>
  <si>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</si>
  <si>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</si>
  <si>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</si>
  <si>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</si>
  <si>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</si>
  <si>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</si>
  <si>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</si>
  <si>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</si>
  <si>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</si>
  <si>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</si>
  <si>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</si>
  <si>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</si>
  <si>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</si>
  <si>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</si>
  <si>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</si>
  <si>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</si>
  <si>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</si>
  <si>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</si>
  <si>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</si>
  <si>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</si>
  <si>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</si>
  <si>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</si>
  <si>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</si>
  <si>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</si>
  <si>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</si>
  <si>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</si>
  <si>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</si>
  <si>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</si>
  <si>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</si>
  <si>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</si>
  <si>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</si>
  <si>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</si>
  <si>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</si>
  <si>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</si>
  <si>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</si>
  <si>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</si>
  <si>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</si>
  <si>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</si>
  <si>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</si>
  <si>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</si>
  <si>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</si>
  <si>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</si>
  <si>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</si>
  <si>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</si>
  <si>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</si>
  <si>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</si>
  <si>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</si>
  <si>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</si>
  <si>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</si>
  <si>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</si>
  <si>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</si>
  <si>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</si>
  <si>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</si>
  <si>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</si>
  <si>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</si>
  <si>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</si>
  <si>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</si>
  <si>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</si>
  <si>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</si>
  <si>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</si>
  <si>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</si>
  <si>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</si>
  <si>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</si>
  <si>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</si>
  <si>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</si>
  <si>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</si>
  <si>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</si>
  <si>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</si>
  <si>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</si>
  <si>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</si>
  <si>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</si>
  <si>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</si>
  <si>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</si>
  <si>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</si>
  <si>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</si>
  <si>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</si>
  <si>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</si>
  <si>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</si>
  <si>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</si>
  <si>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</si>
  <si>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</si>
  <si>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</si>
  <si>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</si>
  <si>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</si>
  <si>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</si>
  <si>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</si>
  <si>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</si>
  <si>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</si>
  <si>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</si>
  <si>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</si>
  <si>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</si>
  <si>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</si>
  <si>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</si>
  <si>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</si>
  <si>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</si>
  <si>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</si>
  <si>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</si>
  <si>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</si>
  <si>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</si>
  <si>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</si>
  <si>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</si>
  <si>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</si>
  <si>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</si>
  <si>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</si>
  <si>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</si>
  <si>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</si>
  <si>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</si>
  <si>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</si>
  <si>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</si>
  <si>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</si>
  <si>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</si>
  <si>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</si>
  <si>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</si>
  <si>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</si>
  <si>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</si>
  <si>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</si>
  <si>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</si>
  <si>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</si>
  <si>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</si>
  <si>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</si>
  <si>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</si>
  <si>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</si>
  <si>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</si>
  <si>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</si>
  <si>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</si>
  <si>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</si>
  <si>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</si>
  <si>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</si>
  <si>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</si>
  <si>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</si>
  <si>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</si>
  <si>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</si>
  <si>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</si>
  <si>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</si>
  <si>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</si>
  <si>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</si>
  <si>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</si>
  <si>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</si>
  <si>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</si>
  <si>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</si>
  <si>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</si>
  <si>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</si>
  <si>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</si>
  <si>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</si>
  <si>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</si>
  <si>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</si>
  <si>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</si>
  <si>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</si>
  <si>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</si>
  <si>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</si>
  <si>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</si>
  <si>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</si>
  <si>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</si>
  <si>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</si>
  <si>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</si>
  <si>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</si>
  <si>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</si>
  <si>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</si>
  <si>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</si>
  <si>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</si>
  <si>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</si>
  <si>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</si>
  <si>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</si>
  <si>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</si>
  <si>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</si>
  <si>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</si>
  <si>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</si>
  <si>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</si>
  <si>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</si>
  <si>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</si>
  <si>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</si>
  <si>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</si>
  <si>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</si>
  <si>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</si>
  <si>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</si>
  <si>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</si>
  <si>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</si>
  <si>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</si>
  <si>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</si>
  <si>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</si>
  <si>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</si>
  <si>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</si>
  <si>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</si>
  <si>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</si>
  <si>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</si>
  <si>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</si>
  <si>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</si>
  <si>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</si>
  <si>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</si>
  <si>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</si>
  <si>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</si>
  <si>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</si>
  <si>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</si>
  <si>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</si>
  <si>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</si>
  <si>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</si>
  <si>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</si>
  <si>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</si>
  <si>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</si>
  <si>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</si>
  <si>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</si>
  <si>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</si>
  <si>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</si>
  <si>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</si>
  <si>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</si>
  <si>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</si>
  <si>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</si>
  <si>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</si>
  <si>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</si>
  <si>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</si>
  <si>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</si>
  <si>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</si>
  <si>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</si>
  <si>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</si>
  <si>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</si>
  <si>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</si>
  <si>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</si>
  <si>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</si>
  <si>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</si>
  <si>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</si>
  <si>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</si>
  <si>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</si>
  <si>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</si>
  <si>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</si>
  <si>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</si>
  <si>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</si>
  <si>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</si>
  <si>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</si>
  <si>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</si>
  <si>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</si>
  <si>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</si>
  <si>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</si>
  <si>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</si>
  <si>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</si>
  <si>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</si>
  <si>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</si>
  <si>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</si>
  <si>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</si>
  <si>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</si>
  <si>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</si>
  <si>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</si>
  <si>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</si>
  <si>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</si>
  <si>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</si>
  <si>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</si>
  <si>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</si>
  <si>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</si>
  <si>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</si>
  <si>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</si>
  <si>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</si>
  <si>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</si>
  <si>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</si>
  <si>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</si>
  <si>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</si>
  <si>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</si>
  <si>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</si>
  <si>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</si>
  <si>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</si>
  <si>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</si>
  <si>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</si>
  <si>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</si>
  <si>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</si>
  <si>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</si>
  <si>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</si>
  <si>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</si>
  <si>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</si>
  <si>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</si>
  <si>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</si>
  <si>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</si>
  <si>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</si>
  <si>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</si>
  <si>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</si>
  <si>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</si>
  <si>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</si>
  <si>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</si>
  <si>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</si>
  <si>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</si>
  <si>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</si>
  <si>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</si>
  <si>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</si>
  <si>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</si>
  <si>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</si>
  <si>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</si>
  <si>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</si>
  <si>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</si>
  <si>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</si>
  <si>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</si>
  <si>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</si>
  <si>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</si>
  <si>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</si>
  <si>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</si>
  <si>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</si>
  <si>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</si>
  <si>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</si>
  <si>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</si>
  <si>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</si>
  <si>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</si>
  <si>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</si>
  <si>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</si>
  <si>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</si>
  <si>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</si>
  <si>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</si>
  <si>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</si>
  <si>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</si>
  <si>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</si>
  <si>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</si>
  <si>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</si>
  <si>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</si>
  <si>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</si>
  <si>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</si>
  <si>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</si>
  <si>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</si>
  <si>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</si>
  <si>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</si>
  <si>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</si>
  <si>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</si>
  <si>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</si>
  <si>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</si>
  <si>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</si>
  <si>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</si>
  <si>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</si>
  <si>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</si>
  <si>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</si>
  <si>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</si>
  <si>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</si>
  <si>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</si>
  <si>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</si>
  <si>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</si>
  <si>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</si>
  <si>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</si>
  <si>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</si>
  <si>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</si>
  <si>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</si>
  <si>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</si>
  <si>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</si>
  <si>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</si>
  <si>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</si>
  <si>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</si>
  <si>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</si>
  <si>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</si>
  <si>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</si>
  <si>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</si>
  <si>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</si>
  <si>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</si>
  <si>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</si>
  <si>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</si>
  <si>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</si>
  <si>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</si>
  <si>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</si>
  <si>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</si>
  <si>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</si>
  <si>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</si>
  <si>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</si>
  <si>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</si>
  <si>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</si>
  <si>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</si>
  <si>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</si>
  <si>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</si>
  <si>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</si>
  <si>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</si>
  <si>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</si>
  <si>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</si>
  <si>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</si>
  <si>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</si>
  <si>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</si>
  <si>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</si>
  <si>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</si>
  <si>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</si>
  <si>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</si>
  <si>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</si>
  <si>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</si>
  <si>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</si>
  <si>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</si>
  <si>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</si>
  <si>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</si>
  <si>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</si>
  <si>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</si>
  <si>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</si>
  <si>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</si>
  <si>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</si>
  <si>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</si>
  <si>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</si>
  <si>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</si>
  <si>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</si>
  <si>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</si>
  <si>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</si>
  <si>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</si>
  <si>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</si>
  <si>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</si>
  <si>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</si>
  <si>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</si>
  <si>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</si>
  <si>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</si>
  <si>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</si>
  <si>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</si>
  <si>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</si>
  <si>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</si>
  <si>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</si>
  <si>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</si>
  <si>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</si>
  <si>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</si>
  <si>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</si>
  <si>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</si>
  <si>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</si>
  <si>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</si>
  <si>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</si>
  <si>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</si>
  <si>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</si>
  <si>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</si>
  <si>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</si>
  <si>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</si>
  <si>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</si>
  <si>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</si>
  <si>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</si>
  <si>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</si>
  <si>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</si>
  <si>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</si>
  <si>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</si>
  <si>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</si>
  <si>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</si>
  <si>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</si>
  <si>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</si>
  <si>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</si>
  <si>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</si>
  <si>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</si>
  <si>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</si>
  <si>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</si>
  <si>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</si>
  <si>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</si>
  <si>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</si>
  <si>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</si>
  <si>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</si>
  <si>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</si>
  <si>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</si>
  <si>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</si>
  <si>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</si>
  <si>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</si>
  <si>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</si>
  <si>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</si>
  <si>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</si>
  <si>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</si>
  <si>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</si>
  <si>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</si>
  <si>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</si>
  <si>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</si>
  <si>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</si>
  <si>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</si>
  <si>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</si>
  <si>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</si>
  <si>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</si>
  <si>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</si>
  <si>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</si>
  <si>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</si>
  <si>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</si>
  <si>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</si>
  <si>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</si>
  <si>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</si>
  <si>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</si>
  <si>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</si>
  <si>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</si>
  <si>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</si>
  <si>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</si>
  <si>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</si>
  <si>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</si>
  <si>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</si>
  <si>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</si>
  <si>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</si>
  <si>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</si>
  <si>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</si>
  <si>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</si>
  <si>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</si>
  <si>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</si>
  <si>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</si>
  <si>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</si>
  <si>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</si>
  <si>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</si>
  <si>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</si>
  <si>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</si>
  <si>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</si>
  <si>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</si>
  <si>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</si>
  <si>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</si>
  <si>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</si>
  <si>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</si>
  <si>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</si>
  <si>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</si>
  <si>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</si>
  <si>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</si>
  <si>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</si>
  <si>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</si>
  <si>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</si>
  <si>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</si>
  <si>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</si>
  <si>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</si>
  <si>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</si>
  <si>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</si>
  <si>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</si>
  <si>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</si>
  <si>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</si>
  <si>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</si>
  <si>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</si>
  <si>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</si>
  <si>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</si>
  <si>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</si>
  <si>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</si>
  <si>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</si>
  <si>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</si>
  <si>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</si>
  <si>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</si>
  <si>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</si>
  <si>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</si>
  <si>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</si>
  <si>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</si>
  <si>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</si>
  <si>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</si>
  <si>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</si>
  <si>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</si>
  <si>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</si>
  <si>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</si>
  <si>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</si>
  <si>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</si>
  <si>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</si>
  <si>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</si>
  <si>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</si>
  <si>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</si>
  <si>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</si>
  <si>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</si>
  <si>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</si>
  <si>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</si>
  <si>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</si>
  <si>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</si>
  <si>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</si>
  <si>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</si>
  <si>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</si>
  <si>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</si>
  <si>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</si>
  <si>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</si>
  <si>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</si>
  <si>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</si>
  <si>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</si>
  <si>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</si>
  <si>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</si>
  <si>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</si>
  <si>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</si>
  <si>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</si>
  <si>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</si>
  <si>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</si>
  <si>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</si>
  <si>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</si>
  <si>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</si>
  <si>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</si>
  <si>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</si>
  <si>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</si>
  <si>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</si>
  <si>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</si>
  <si>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</si>
  <si>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</si>
  <si>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</si>
  <si>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</si>
  <si>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</si>
  <si>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</si>
  <si>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</si>
  <si>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</si>
  <si>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</si>
  <si>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</si>
  <si>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</si>
  <si>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</si>
  <si>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</si>
  <si>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</si>
  <si>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</si>
  <si>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</si>
  <si>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</si>
  <si>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</si>
  <si>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</si>
  <si>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</si>
  <si>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</si>
  <si>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</si>
  <si>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</si>
  <si>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</si>
  <si>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</si>
  <si>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</si>
  <si>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</si>
  <si>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</si>
  <si>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</si>
  <si>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</si>
  <si>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</si>
  <si>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</si>
  <si>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</si>
  <si>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</si>
  <si>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</si>
  <si>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</si>
  <si>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</si>
  <si>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</si>
  <si>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</si>
  <si>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</si>
  <si>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</si>
  <si>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</si>
  <si>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</si>
  <si>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</si>
  <si>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</si>
  <si>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</si>
  <si>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</si>
  <si>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</si>
  <si>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</si>
  <si>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</si>
  <si>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</si>
  <si>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</si>
  <si>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</si>
  <si>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</si>
  <si>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</si>
  <si>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</si>
  <si>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</si>
  <si>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</si>
  <si>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</si>
  <si>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</si>
  <si>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</si>
  <si>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</si>
  <si>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</si>
  <si>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</si>
  <si>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</si>
  <si>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</si>
  <si>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</si>
  <si>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</si>
  <si>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</si>
  <si>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</si>
  <si>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</si>
  <si>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</si>
  <si>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</si>
  <si>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</si>
  <si>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</si>
  <si>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</si>
  <si>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</si>
  <si>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</si>
  <si>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</si>
  <si>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</si>
  <si>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</si>
  <si>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</si>
  <si>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</si>
  <si>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</si>
  <si>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</si>
  <si>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</si>
  <si>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</si>
  <si>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</si>
  <si>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</si>
  <si>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</si>
  <si>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</si>
  <si>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</si>
  <si>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</si>
  <si>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</si>
  <si>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</si>
  <si>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</si>
  <si>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</si>
  <si>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</si>
  <si>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</si>
  <si>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</si>
  <si>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</si>
  <si>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</si>
  <si>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</si>
  <si>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</si>
  <si>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</si>
  <si>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</si>
  <si>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</si>
  <si>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</si>
  <si>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</si>
  <si>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</si>
  <si>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</si>
  <si>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</si>
  <si>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</si>
  <si>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</si>
  <si>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</si>
  <si>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</si>
  <si>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</si>
  <si>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</si>
  <si>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</si>
  <si>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</si>
  <si>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</si>
  <si>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</si>
  <si>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</si>
  <si>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</si>
  <si>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</si>
  <si>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</si>
  <si>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</si>
  <si>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</si>
  <si>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</si>
  <si>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</si>
  <si>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</si>
  <si>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</si>
  <si>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</si>
  <si>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</si>
  <si>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</si>
  <si>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</si>
  <si>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</si>
  <si>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</si>
  <si>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</si>
  <si>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</si>
  <si>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</si>
  <si>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</si>
  <si>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</si>
  <si>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</si>
  <si>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</si>
  <si>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</si>
  <si>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</si>
  <si>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</si>
  <si>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</si>
  <si>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</si>
  <si>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</si>
  <si>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</si>
  <si>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</si>
  <si>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</si>
  <si>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</si>
  <si>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</si>
  <si>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</si>
  <si>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</si>
  <si>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</si>
  <si>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</si>
  <si>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</si>
  <si>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</si>
  <si>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</si>
  <si>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</si>
  <si>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</si>
  <si>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</si>
  <si>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</si>
  <si>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</si>
  <si>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</si>
  <si>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</si>
  <si>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</si>
  <si>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</si>
  <si>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</si>
  <si>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</si>
  <si>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</si>
  <si>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</si>
  <si>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</si>
  <si>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</si>
  <si>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</si>
  <si>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</si>
  <si>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</si>
  <si>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</si>
  <si>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</si>
  <si>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</si>
  <si>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</si>
  <si>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</si>
  <si>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</si>
  <si>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</si>
  <si>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</si>
  <si>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</si>
  <si>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</si>
  <si>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</si>
  <si>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</si>
  <si>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</si>
  <si>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</si>
  <si>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</si>
  <si>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</si>
  <si>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</si>
  <si>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</si>
  <si>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</si>
  <si>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</si>
  <si>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</si>
  <si>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</si>
  <si>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</si>
  <si>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</si>
  <si>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</si>
  <si>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</si>
  <si>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</si>
  <si>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</si>
  <si>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</si>
  <si>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</si>
  <si>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</si>
  <si>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</si>
  <si>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</si>
  <si>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</si>
  <si>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</si>
  <si>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</si>
  <si>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</si>
  <si>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</si>
  <si>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</si>
  <si>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</si>
  <si>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</si>
  <si>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</si>
  <si>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</si>
  <si>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</si>
  <si>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</si>
  <si>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</si>
  <si>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</si>
  <si>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</si>
  <si>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</si>
  <si>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</si>
  <si>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</si>
  <si>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</si>
  <si>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</si>
  <si>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</si>
  <si>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</si>
  <si>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</si>
  <si>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</si>
  <si>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</si>
  <si>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</si>
  <si>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</si>
  <si>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</si>
  <si>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</si>
  <si>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</si>
  <si>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</si>
  <si>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</si>
  <si>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</si>
  <si>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</si>
  <si>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</si>
  <si>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</si>
  <si>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</si>
  <si>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</si>
  <si>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</si>
  <si>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</si>
  <si>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</si>
  <si>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</si>
  <si>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</si>
  <si>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</si>
  <si>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</si>
  <si>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</si>
  <si>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</si>
  <si>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</si>
  <si>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</si>
  <si>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</si>
  <si>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</si>
  <si>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</si>
  <si>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</si>
  <si>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</si>
  <si>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</si>
  <si>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</si>
  <si>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</si>
  <si>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</si>
  <si>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</si>
  <si>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</si>
  <si>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</si>
  <si>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</si>
  <si>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</si>
  <si>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</si>
  <si>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</si>
  <si>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</si>
  <si>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</si>
  <si>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</si>
  <si>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</si>
  <si>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</si>
  <si>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</si>
  <si>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</si>
  <si>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</si>
  <si>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</si>
  <si>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</si>
  <si>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</si>
  <si>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</si>
  <si>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</si>
  <si>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</si>
  <si>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</si>
  <si>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</si>
  <si>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</si>
  <si>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</si>
  <si>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</si>
  <si>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</si>
  <si>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</si>
  <si>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</si>
  <si>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</si>
  <si>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</si>
  <si>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</si>
  <si>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</si>
  <si>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</si>
  <si>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</si>
  <si>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</si>
  <si>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</si>
  <si>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</si>
  <si>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</si>
  <si>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</si>
  <si>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</si>
  <si>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</si>
  <si>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</si>
  <si>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</si>
  <si>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</si>
  <si>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</si>
  <si>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</si>
  <si>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</si>
  <si>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</si>
  <si>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</si>
  <si>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</si>
  <si>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</si>
  <si>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</si>
  <si>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</si>
  <si>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</si>
  <si>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</si>
  <si>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</si>
  <si>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</si>
  <si>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</si>
  <si>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</si>
  <si>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</si>
  <si>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</si>
  <si>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</si>
  <si>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</si>
  <si>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</si>
  <si>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</si>
  <si>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</si>
  <si>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</si>
  <si>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</si>
  <si>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</si>
  <si>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</si>
  <si>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</si>
  <si>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</si>
  <si>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</si>
  <si>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</si>
  <si>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</si>
  <si>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</si>
  <si>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</si>
  <si>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</si>
  <si>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</si>
  <si>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</si>
  <si>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</si>
  <si>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</si>
  <si>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</si>
  <si>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</si>
  <si>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</si>
  <si>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</si>
  <si>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</si>
  <si>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</si>
  <si>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</si>
  <si>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</si>
  <si>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</si>
  <si>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</si>
  <si>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</si>
  <si>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</si>
  <si>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</si>
  <si>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</si>
  <si>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</si>
  <si>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</si>
  <si>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</si>
  <si>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</si>
  <si>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</si>
  <si>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</si>
  <si>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</si>
  <si>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</si>
  <si>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</si>
  <si>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</si>
  <si>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</si>
  <si>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</si>
  <si>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</si>
  <si>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</si>
  <si>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</si>
  <si>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</si>
  <si>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</si>
  <si>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</si>
  <si>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</si>
  <si>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</si>
  <si>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</si>
  <si>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</si>
  <si>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</si>
  <si>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</si>
  <si>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</si>
  <si>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</si>
  <si>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</si>
  <si>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</si>
  <si>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</si>
  <si>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</si>
  <si>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</si>
  <si>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</si>
  <si>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</si>
  <si>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</si>
  <si>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</si>
  <si>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</si>
  <si>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</si>
  <si>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</si>
  <si>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</si>
  <si>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</si>
  <si>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</si>
  <si>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</si>
  <si>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</si>
  <si>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</si>
  <si>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</si>
  <si>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</si>
  <si>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</si>
  <si>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</si>
  <si>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</si>
  <si>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</si>
  <si>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</si>
  <si>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</si>
  <si>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</si>
  <si>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</si>
  <si>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</si>
  <si>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</si>
  <si>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</si>
  <si>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</si>
  <si>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</si>
  <si>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</si>
  <si>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</si>
  <si>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</si>
  <si>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</si>
  <si>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</si>
  <si>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</si>
  <si>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</si>
  <si>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</si>
  <si>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</si>
  <si>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</si>
  <si>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</si>
  <si>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</si>
  <si>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</si>
  <si>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</si>
  <si>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</si>
  <si>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</si>
  <si>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</si>
  <si>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</si>
  <si>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</si>
  <si>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</si>
  <si>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</si>
  <si>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</si>
  <si>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</si>
  <si>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</si>
  <si>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</si>
  <si>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</si>
  <si>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</si>
  <si>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</si>
  <si>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</si>
  <si>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</si>
  <si>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</si>
  <si>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</si>
  <si>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</si>
  <si>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</si>
  <si>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</si>
  <si>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</si>
  <si>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</si>
  <si>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</si>
  <si>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</si>
  <si>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</si>
  <si>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</si>
  <si>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</si>
  <si>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</si>
  <si>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</si>
  <si>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</si>
  <si>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</si>
  <si>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</si>
  <si>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</si>
  <si>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</si>
  <si>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</si>
  <si>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</si>
  <si>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</si>
  <si>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</si>
  <si>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</si>
  <si>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</si>
  <si>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</si>
  <si>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</si>
  <si>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</si>
  <si>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</si>
  <si>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</si>
  <si>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</si>
  <si>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</si>
  <si>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</si>
  <si>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</si>
  <si>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</si>
  <si>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</si>
  <si>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</si>
  <si>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</si>
  <si>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</si>
  <si>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</si>
  <si>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</si>
  <si>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</si>
  <si>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</si>
  <si>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</si>
  <si>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</si>
  <si>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</si>
  <si>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</si>
  <si>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</si>
  <si>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</si>
  <si>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</si>
  <si>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</si>
  <si>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</si>
  <si>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</si>
  <si>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</si>
  <si>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</si>
  <si>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</si>
  <si>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</si>
  <si>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</si>
  <si>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</si>
  <si>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</si>
  <si>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</si>
  <si>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</si>
  <si>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</si>
  <si>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</si>
  <si>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</si>
  <si>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</si>
  <si>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</si>
  <si>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</si>
  <si>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</si>
  <si>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</si>
  <si>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</si>
  <si>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</si>
  <si>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</si>
  <si>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</si>
  <si>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</si>
  <si>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</si>
  <si>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</si>
  <si>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</si>
  <si>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</si>
  <si>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</si>
  <si>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</si>
  <si>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</si>
  <si>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</si>
  <si>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</si>
  <si>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</si>
  <si>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</si>
  <si>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</si>
  <si>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</si>
  <si>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</si>
  <si>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</si>
  <si>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</si>
  <si>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</si>
  <si>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</si>
  <si>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</si>
  <si>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</si>
  <si>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</si>
  <si>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</si>
  <si>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</si>
  <si>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</si>
  <si>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</si>
  <si>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</si>
  <si>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</si>
  <si>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</si>
  <si>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</si>
  <si>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</si>
  <si>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</si>
  <si>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</si>
  <si>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</si>
  <si>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</si>
  <si>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</si>
  <si>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</si>
  <si>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</si>
  <si>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</si>
  <si>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</si>
  <si>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</si>
  <si>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</si>
  <si>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</si>
  <si>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</si>
  <si>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</si>
  <si>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</si>
  <si>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</si>
  <si>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</si>
  <si>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</si>
  <si>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</si>
  <si>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</si>
  <si>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</si>
  <si>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</si>
  <si>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</si>
  <si>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</si>
  <si>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</si>
  <si>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</si>
  <si>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</si>
  <si>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</si>
  <si>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</si>
  <si>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</si>
  <si>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</si>
  <si>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</si>
  <si>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</si>
  <si>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</si>
  <si>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</si>
  <si>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</si>
  <si>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</si>
  <si>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</si>
  <si>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</si>
  <si>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</si>
  <si>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</si>
  <si>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</si>
  <si>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</si>
  <si>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</si>
  <si>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</si>
  <si>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</si>
  <si>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</si>
  <si>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</si>
  <si>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</si>
  <si>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</si>
  <si>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</si>
  <si>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</si>
  <si>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</si>
  <si>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</si>
  <si>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</si>
  <si>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</si>
  <si>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</si>
  <si>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</si>
  <si>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</si>
  <si>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</si>
  <si>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</si>
  <si>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</si>
  <si>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</si>
  <si>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</si>
  <si>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</si>
  <si>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</si>
  <si>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</si>
  <si>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</si>
  <si>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</si>
  <si>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</si>
  <si>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</si>
  <si>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</si>
  <si>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</si>
  <si>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</si>
  <si>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</si>
  <si>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</si>
  <si>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</si>
  <si>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</si>
  <si>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</si>
  <si>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</si>
  <si>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</si>
  <si>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</si>
  <si>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</si>
  <si>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</si>
  <si>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</si>
  <si>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</si>
  <si>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</si>
  <si>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</si>
  <si>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</si>
  <si>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</si>
  <si>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</si>
  <si>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</si>
  <si>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</si>
  <si>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</si>
  <si>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</si>
  <si>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</si>
  <si>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</si>
  <si>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</si>
  <si>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</si>
  <si>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</si>
  <si>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</si>
  <si>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</si>
  <si>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</si>
  <si>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</si>
  <si>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</si>
  <si>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</si>
  <si>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</si>
  <si>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</si>
  <si>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</si>
  <si>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</si>
  <si>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</si>
  <si>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</si>
  <si>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</si>
  <si>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</si>
  <si>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</si>
  <si>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</si>
  <si>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</si>
  <si>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</si>
  <si>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</si>
  <si>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</si>
  <si>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</si>
  <si>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</si>
  <si>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</si>
  <si>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</si>
  <si>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</si>
  <si>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</si>
  <si>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</si>
  <si>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</si>
  <si>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</si>
  <si>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</si>
  <si>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</si>
  <si>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</si>
  <si>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</si>
  <si>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</si>
  <si>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</si>
  <si>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</si>
  <si>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</si>
  <si>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</si>
  <si>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</si>
  <si>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</si>
  <si>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</si>
  <si>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</si>
  <si>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</si>
  <si>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</si>
  <si>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</si>
  <si>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</si>
  <si>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</si>
  <si>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</si>
  <si>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</si>
  <si>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</si>
  <si>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</si>
  <si>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</si>
  <si>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</si>
  <si>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</si>
  <si>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</si>
  <si>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</si>
  <si>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</si>
  <si>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</si>
  <si>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</si>
  <si>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</si>
  <si>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</si>
  <si>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</si>
  <si>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</si>
  <si>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</si>
  <si>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</si>
  <si>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</si>
  <si>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</si>
  <si>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</si>
  <si>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</si>
  <si>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</si>
  <si>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</si>
  <si>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</si>
  <si>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</si>
  <si>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</si>
  <si>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</si>
  <si>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</si>
  <si>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</si>
  <si>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</si>
  <si>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</si>
  <si>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</si>
  <si>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</si>
  <si>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</si>
  <si>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</si>
  <si>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</si>
  <si>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</si>
  <si>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</si>
  <si>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</si>
  <si>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</si>
  <si>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</si>
  <si>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</si>
  <si>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</si>
  <si>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</si>
  <si>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</si>
  <si>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</si>
  <si>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</si>
  <si>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</si>
  <si>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</si>
  <si>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</si>
  <si>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</si>
  <si>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</si>
  <si>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</si>
  <si>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</si>
  <si>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</si>
  <si>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</si>
  <si>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</si>
  <si>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</si>
  <si>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</si>
  <si>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</si>
  <si>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</si>
  <si>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</si>
  <si>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</si>
  <si>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</si>
  <si>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</si>
  <si>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</si>
  <si>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</si>
  <si>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</si>
  <si>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</si>
  <si>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</si>
  <si>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</si>
  <si>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</si>
  <si>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</si>
  <si>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</si>
  <si>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</si>
  <si>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</si>
  <si>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</si>
  <si>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</si>
  <si>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</si>
  <si>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</si>
  <si>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</si>
  <si>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</si>
  <si>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</si>
  <si>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</si>
  <si>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</si>
  <si>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</si>
  <si>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</si>
  <si>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</si>
  <si>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</si>
  <si>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</si>
  <si>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</si>
  <si>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</si>
  <si>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</si>
  <si>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</si>
  <si>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</si>
  <si>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</si>
  <si>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</si>
  <si>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</si>
  <si>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</si>
  <si>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</si>
  <si>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</si>
  <si>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</si>
  <si>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</si>
  <si>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</si>
  <si>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</si>
  <si>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</si>
  <si>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</si>
  <si>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</si>
  <si>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</si>
  <si>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</si>
  <si>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</si>
  <si>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</si>
  <si>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</si>
  <si>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</si>
  <si>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</si>
  <si>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</si>
  <si>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</si>
  <si>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</si>
  <si>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</si>
  <si>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</si>
  <si>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</si>
  <si>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</si>
  <si>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</si>
  <si>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</si>
  <si>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</si>
  <si>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</si>
  <si>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</si>
  <si>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</si>
  <si>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</si>
  <si>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</si>
  <si>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</si>
  <si>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</si>
  <si>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</si>
  <si>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</si>
  <si>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</si>
  <si>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</si>
  <si>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</si>
  <si>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</si>
  <si>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</si>
  <si>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</si>
  <si>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</si>
  <si>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</si>
  <si>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</si>
  <si>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</si>
  <si>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</si>
  <si>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</si>
  <si>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</si>
  <si>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</si>
  <si>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</si>
  <si>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</si>
  <si>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</si>
  <si>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</si>
  <si>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</si>
  <si>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</si>
  <si>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</si>
  <si>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</si>
  <si>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</si>
  <si>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</si>
  <si>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</si>
  <si>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</si>
  <si>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</si>
  <si>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</si>
  <si>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</si>
  <si>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</si>
  <si>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</si>
  <si>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</si>
  <si>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</si>
  <si>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</si>
  <si>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</si>
  <si>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</si>
  <si>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</si>
  <si>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</si>
  <si>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</si>
  <si>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</si>
  <si>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</si>
  <si>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</si>
  <si>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</si>
  <si>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</si>
  <si>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</si>
  <si>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</si>
  <si>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</si>
  <si>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</si>
  <si>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</si>
  <si>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</si>
  <si>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</si>
  <si>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</si>
  <si>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</si>
  <si>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</si>
  <si>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</si>
  <si>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</si>
  <si>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</si>
  <si>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</si>
  <si>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</si>
  <si>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</si>
  <si>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</si>
  <si>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</si>
  <si>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</si>
  <si>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</si>
  <si>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</si>
  <si>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</si>
  <si>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</si>
  <si>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</si>
  <si>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</si>
  <si>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</si>
  <si>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</si>
  <si>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</si>
  <si>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</si>
  <si>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</si>
  <si>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</si>
  <si>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</si>
  <si>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</si>
  <si>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</si>
  <si>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</si>
  <si>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</si>
  <si>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</si>
  <si>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</si>
  <si>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</si>
  <si>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</si>
  <si>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</si>
  <si>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</si>
  <si>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</si>
  <si>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</si>
  <si>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</si>
  <si>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</si>
  <si>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</si>
  <si>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</si>
  <si>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</si>
  <si>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</si>
  <si>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</si>
  <si>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</si>
  <si>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</si>
  <si>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</si>
  <si>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</si>
  <si>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</si>
  <si>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</si>
  <si>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</si>
  <si>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</si>
  <si>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</si>
  <si>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</si>
  <si>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</si>
  <si>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</si>
  <si>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</si>
  <si>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</si>
  <si>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</si>
  <si>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</si>
  <si>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</si>
  <si>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</si>
  <si>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</si>
  <si>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</si>
  <si>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</si>
  <si>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</si>
  <si>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</si>
  <si>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</si>
  <si>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</si>
  <si>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</si>
  <si>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</si>
  <si>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</si>
  <si>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</si>
  <si>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</si>
  <si>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</si>
  <si>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</si>
  <si>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</si>
  <si>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</si>
  <si>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</si>
  <si>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</si>
  <si>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</si>
  <si>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</si>
  <si>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</si>
  <si>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</si>
  <si>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</si>
  <si>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</si>
  <si>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</si>
  <si>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</si>
  <si>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</si>
  <si>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</si>
  <si>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</si>
  <si>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</si>
  <si>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</si>
  <si>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</si>
  <si>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</si>
  <si>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</si>
  <si>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</si>
  <si>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</si>
  <si>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</si>
  <si>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</si>
  <si>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</si>
  <si>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</si>
  <si>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</si>
  <si>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</si>
  <si>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</si>
  <si>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</si>
  <si>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</si>
  <si>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</si>
  <si>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</si>
  <si>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</si>
  <si>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</si>
  <si>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</si>
  <si>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</si>
  <si>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</si>
  <si>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</si>
  <si>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</si>
  <si>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</si>
  <si>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</si>
  <si>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</si>
  <si>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</si>
  <si>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</si>
  <si>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</si>
  <si>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</si>
  <si>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</si>
  <si>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</si>
  <si>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</si>
  <si>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</si>
  <si>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</si>
  <si>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</si>
  <si>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</si>
  <si>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</si>
  <si>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</si>
  <si>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</si>
  <si>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</si>
  <si>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</si>
  <si>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</si>
  <si>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</si>
  <si>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</si>
  <si>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</si>
  <si>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</si>
  <si>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</si>
  <si>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</si>
  <si>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</si>
  <si>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</si>
  <si>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</si>
  <si>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</si>
  <si>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</si>
  <si>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</si>
  <si>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</si>
  <si>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</si>
  <si>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</si>
  <si>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</si>
  <si>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</si>
  <si>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</si>
  <si>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</si>
  <si>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</si>
  <si>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</si>
  <si>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</si>
  <si>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</si>
  <si>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</si>
  <si>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</si>
  <si>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</si>
  <si>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</si>
  <si>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</si>
  <si>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</si>
  <si>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</si>
  <si>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</si>
  <si>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</si>
  <si>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</si>
  <si>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</si>
  <si>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</si>
  <si>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</si>
  <si>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</si>
  <si>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</si>
  <si>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</si>
  <si>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</si>
  <si>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</si>
  <si>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</si>
  <si>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</si>
  <si>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</si>
  <si>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</si>
  <si>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</si>
  <si>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</si>
  <si>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</si>
  <si>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</si>
  <si>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</si>
  <si>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</si>
  <si>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</si>
  <si>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</si>
  <si>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</si>
  <si>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</si>
  <si>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</si>
  <si>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</si>
  <si>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</si>
  <si>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</si>
  <si>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</si>
  <si>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</si>
  <si>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</si>
  <si>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</si>
  <si>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</si>
  <si>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</si>
  <si>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</si>
  <si>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</si>
  <si>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</si>
  <si>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</si>
  <si>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</si>
  <si>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</si>
  <si>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</si>
  <si>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</si>
  <si>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</si>
  <si>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</si>
  <si>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</si>
  <si>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</si>
  <si>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</si>
  <si>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</si>
  <si>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</si>
  <si>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</si>
  <si>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</si>
  <si>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</si>
  <si>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</si>
  <si>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</si>
  <si>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</si>
  <si>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</si>
  <si>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</si>
  <si>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</si>
  <si>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</si>
  <si>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</si>
  <si>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</si>
  <si>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</si>
  <si>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</si>
  <si>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</si>
  <si>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</si>
  <si>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</si>
  <si>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</si>
  <si>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</si>
  <si>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</si>
  <si>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</si>
  <si>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</si>
  <si>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</si>
  <si>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</si>
  <si>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</si>
  <si>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</si>
  <si>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</si>
  <si>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</si>
  <si>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</si>
  <si>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</si>
  <si>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</si>
  <si>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</si>
  <si>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</si>
  <si>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</si>
  <si>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</si>
  <si>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</si>
  <si>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</si>
  <si>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</si>
  <si>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</si>
  <si>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</si>
  <si>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</si>
  <si>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</si>
  <si>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</si>
  <si>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</si>
  <si>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</si>
  <si>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</si>
  <si>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</si>
  <si>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</si>
  <si>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</si>
  <si>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</si>
  <si>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</si>
  <si>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</si>
  <si>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</si>
  <si>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</si>
  <si>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</si>
  <si>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</si>
  <si>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</si>
  <si>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</si>
  <si>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</si>
  <si>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</si>
  <si>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</si>
  <si>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</si>
  <si>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</si>
  <si>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</si>
  <si>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</si>
  <si>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</si>
  <si>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</si>
  <si>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</si>
  <si>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</si>
  <si>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</si>
  <si>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</si>
  <si>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</si>
  <si>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</si>
  <si>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</si>
  <si>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</si>
  <si>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</si>
  <si>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</si>
  <si>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</si>
  <si>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</si>
  <si>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</si>
  <si>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</si>
  <si>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</si>
  <si>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</si>
  <si>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</si>
  <si>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</si>
  <si>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</si>
  <si>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</si>
  <si>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</si>
  <si>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</si>
  <si>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</si>
  <si>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</si>
  <si>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</si>
  <si>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</si>
  <si>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</si>
  <si>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</si>
  <si>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</si>
  <si>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</si>
  <si>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</si>
  <si>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</si>
  <si>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</si>
  <si>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</si>
  <si>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</si>
  <si>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</si>
  <si>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</si>
  <si>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</si>
  <si>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</si>
  <si>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</si>
  <si>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</si>
  <si>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</si>
  <si>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</si>
  <si>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</si>
  <si>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</si>
  <si>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</si>
  <si>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</si>
  <si>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</si>
  <si>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</si>
  <si>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</si>
  <si>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</si>
  <si>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</si>
  <si>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</si>
  <si>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</si>
  <si>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</si>
  <si>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</si>
  <si>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</si>
  <si>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</si>
  <si>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</si>
  <si>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</si>
  <si>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</si>
  <si>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</si>
  <si>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</si>
  <si>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</si>
  <si>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</si>
  <si>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</si>
  <si>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</si>
  <si>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</si>
  <si>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</si>
  <si>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</si>
  <si>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</si>
  <si>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</si>
  <si>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</si>
  <si>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</si>
  <si>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</si>
  <si>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</si>
  <si>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</si>
  <si>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</si>
  <si>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</si>
  <si>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</si>
  <si>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</si>
  <si>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</si>
  <si>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</si>
  <si>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</si>
  <si>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</si>
  <si>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</si>
  <si>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</si>
  <si>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</si>
  <si>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</si>
  <si>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</si>
  <si>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</si>
  <si>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</si>
  <si>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</si>
  <si>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</si>
  <si>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</si>
  <si>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</si>
  <si>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</si>
  <si>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</si>
  <si>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</si>
  <si>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</si>
  <si>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</si>
  <si>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</si>
  <si>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</si>
  <si>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</si>
  <si>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</si>
  <si>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</si>
  <si>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</si>
  <si>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</si>
  <si>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</si>
  <si>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</si>
  <si>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</si>
  <si>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</si>
  <si>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</si>
  <si>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</si>
  <si>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</si>
  <si>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</si>
  <si>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</si>
  <si>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</si>
  <si>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</si>
  <si>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</si>
  <si>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</si>
  <si>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</si>
  <si>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</si>
  <si>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</si>
  <si>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</si>
  <si>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</si>
  <si>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</si>
  <si>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</si>
  <si>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</si>
  <si>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</si>
  <si>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</si>
  <si>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</si>
  <si>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</si>
  <si>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</si>
  <si>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</si>
  <si>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</si>
  <si>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</si>
  <si>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</si>
  <si>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</si>
  <si>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</si>
  <si>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</si>
  <si>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</si>
  <si>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</si>
  <si>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</si>
  <si>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</si>
  <si>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</si>
  <si>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</si>
  <si>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</si>
  <si>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</si>
  <si>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</si>
  <si>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</si>
  <si>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</si>
  <si>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</si>
  <si>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</si>
  <si>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</si>
  <si>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</si>
  <si>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</si>
  <si>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</si>
  <si>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</si>
  <si>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</si>
  <si>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</si>
  <si>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</si>
  <si>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</si>
  <si>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</si>
  <si>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</si>
  <si>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</si>
  <si>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</si>
  <si>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</si>
  <si>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</si>
  <si>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</si>
  <si>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</si>
  <si>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</si>
  <si>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</si>
  <si>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</si>
  <si>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</si>
  <si>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</si>
  <si>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</si>
  <si>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</si>
  <si>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</si>
  <si>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</si>
  <si>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</si>
  <si>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</si>
  <si>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</si>
  <si>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</si>
  <si>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</si>
  <si>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</si>
  <si>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</si>
  <si>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</si>
  <si>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</si>
  <si>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</si>
  <si>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</si>
  <si>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</si>
  <si>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</si>
  <si>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</si>
  <si>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</si>
  <si>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</si>
  <si>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</si>
  <si>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</si>
  <si>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</si>
  <si>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</si>
  <si>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</si>
  <si>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</si>
  <si>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</si>
  <si>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</si>
  <si>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</si>
  <si>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</si>
  <si>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</si>
  <si>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</si>
  <si>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</si>
  <si>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</si>
  <si>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</si>
  <si>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</si>
  <si>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</si>
  <si>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</si>
  <si>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</si>
  <si>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</si>
  <si>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</si>
  <si>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</si>
  <si>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</si>
  <si>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</si>
  <si>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</si>
  <si>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</si>
  <si>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</si>
  <si>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</si>
  <si>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</si>
  <si>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</si>
  <si>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</si>
  <si>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</si>
  <si>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</si>
  <si>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</si>
  <si>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</si>
  <si>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</si>
  <si>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</si>
  <si>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</si>
  <si>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</si>
  <si>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</si>
  <si>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</si>
  <si>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</si>
  <si>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</si>
  <si>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</si>
  <si>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</si>
  <si>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</si>
  <si>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</si>
  <si>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</si>
  <si>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</si>
  <si>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</si>
  <si>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</si>
  <si>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</si>
  <si>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</si>
  <si>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</si>
  <si>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</si>
  <si>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</si>
  <si>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</si>
  <si>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</si>
  <si>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</si>
  <si>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</si>
  <si>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</si>
  <si>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</si>
  <si>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</si>
  <si>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</si>
  <si>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</si>
  <si>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</si>
  <si>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</si>
  <si>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</si>
  <si>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</si>
  <si>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</si>
  <si>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</si>
  <si>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</si>
  <si>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</si>
  <si>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</si>
  <si>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</si>
  <si>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</si>
  <si>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</si>
  <si>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</si>
  <si>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</si>
  <si>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</si>
  <si>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</si>
  <si>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</si>
  <si>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</si>
  <si>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</si>
  <si>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</si>
  <si>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</si>
  <si>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</si>
  <si>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</si>
  <si>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</si>
  <si>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</si>
  <si>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</si>
  <si>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</si>
  <si>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</si>
  <si>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</si>
  <si>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</si>
  <si>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</si>
  <si>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</si>
  <si>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</si>
  <si>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</si>
  <si>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</si>
  <si>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</si>
  <si>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</si>
  <si>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</si>
  <si>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</si>
  <si>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</si>
  <si>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</si>
  <si>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</si>
  <si>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</si>
  <si>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</si>
  <si>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</si>
  <si>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</si>
  <si>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</si>
  <si>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</si>
  <si>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</si>
  <si>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</si>
  <si>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</si>
  <si>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</si>
  <si>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</si>
  <si>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</si>
  <si>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</si>
  <si>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</si>
  <si>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</si>
  <si>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</si>
  <si>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</si>
  <si>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</si>
  <si>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</si>
  <si>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</si>
  <si>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</si>
  <si>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</si>
  <si>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</si>
  <si>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</si>
  <si>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</si>
  <si>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</si>
  <si>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</si>
  <si>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</si>
  <si>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</si>
  <si>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</si>
  <si>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</si>
  <si>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</si>
  <si>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</si>
  <si>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</si>
  <si>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</si>
  <si>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</si>
  <si>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</si>
  <si>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</si>
  <si>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</si>
  <si>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</si>
  <si>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</si>
  <si>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</si>
  <si>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</si>
  <si>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</si>
  <si>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</si>
  <si>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</si>
  <si>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</si>
  <si>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</si>
  <si>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</si>
  <si>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</si>
  <si>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</si>
  <si>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</si>
  <si>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</si>
  <si>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</si>
  <si>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</si>
  <si>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</si>
  <si>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</si>
  <si>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</si>
  <si>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</si>
  <si>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</si>
  <si>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</si>
  <si>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</si>
  <si>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</si>
  <si>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</si>
  <si>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</si>
  <si>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</si>
  <si>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</si>
  <si>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</si>
  <si>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</si>
  <si>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</si>
  <si>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</si>
  <si>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</si>
  <si>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</si>
  <si>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</si>
  <si>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</si>
  <si>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</si>
  <si>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</si>
  <si>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</si>
  <si>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</si>
  <si>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</si>
  <si>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</si>
  <si>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</si>
  <si>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</si>
  <si>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</si>
  <si>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</si>
  <si>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</si>
  <si>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</si>
  <si>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</si>
  <si>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</si>
  <si>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</si>
  <si>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</si>
  <si>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</si>
  <si>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</si>
  <si>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</si>
  <si>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</si>
  <si>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</si>
  <si>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</si>
  <si>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</si>
  <si>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</si>
  <si>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</si>
  <si>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</si>
  <si>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</si>
  <si>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</si>
  <si>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</si>
  <si>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</si>
  <si>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</si>
  <si>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</si>
  <si>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</si>
  <si>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</si>
  <si>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</si>
  <si>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</si>
  <si>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</si>
  <si>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</si>
  <si>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</si>
  <si>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</si>
  <si>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</si>
  <si>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</si>
  <si>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</si>
  <si>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</si>
  <si>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</si>
  <si>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</si>
  <si>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</si>
  <si>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</si>
  <si>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</si>
  <si>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</si>
  <si>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</si>
  <si>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</si>
  <si>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</si>
  <si>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</si>
  <si>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</si>
  <si>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</si>
  <si>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</si>
  <si>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</si>
  <si>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</si>
  <si>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</si>
  <si>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</si>
  <si>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</si>
  <si>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</si>
  <si>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</si>
  <si>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</si>
  <si>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</si>
  <si>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</si>
  <si>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</si>
  <si>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</si>
  <si>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</si>
  <si>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</si>
  <si>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</si>
  <si>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</si>
  <si>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</si>
  <si>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</si>
  <si>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</si>
  <si>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</si>
  <si>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</si>
  <si>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</si>
  <si>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</si>
  <si>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</si>
  <si>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</si>
  <si>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</si>
  <si>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</si>
  <si>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</si>
  <si>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</si>
  <si>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</si>
  <si>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</si>
  <si>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</si>
  <si>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</si>
  <si>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</si>
  <si>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</si>
  <si>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</si>
  <si>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</si>
  <si>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</si>
  <si>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</si>
  <si>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</si>
  <si>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</si>
  <si>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</si>
  <si>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</si>
  <si>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</si>
  <si>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</si>
  <si>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</si>
  <si>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</si>
  <si>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</si>
  <si>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</si>
  <si>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</si>
  <si>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</si>
  <si>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</si>
  <si>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</si>
  <si>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</si>
  <si>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</si>
  <si>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</si>
  <si>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</si>
  <si>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</si>
  <si>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</si>
  <si>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</si>
  <si>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</si>
  <si>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</si>
  <si>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</si>
  <si>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</si>
  <si>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</si>
  <si>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</si>
  <si>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</si>
  <si>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</si>
  <si>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</si>
  <si>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</si>
  <si>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</si>
  <si>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</si>
  <si>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</si>
  <si>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</si>
  <si>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</si>
  <si>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</si>
  <si>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</si>
  <si>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</si>
  <si>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</si>
  <si>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</si>
  <si>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</si>
  <si>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</si>
  <si>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</si>
  <si>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</si>
  <si>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</si>
  <si>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</si>
  <si>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</si>
  <si>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</si>
  <si>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</si>
  <si>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</si>
  <si>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</si>
  <si>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</si>
  <si>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</si>
  <si>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</si>
  <si>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</si>
  <si>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</si>
  <si>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</si>
  <si>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</si>
  <si>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</si>
  <si>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</si>
  <si>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</si>
  <si>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</si>
  <si>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</si>
  <si>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</si>
  <si>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</si>
  <si>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</si>
  <si>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</si>
  <si>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</si>
  <si>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</si>
  <si>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</si>
  <si>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</si>
  <si>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</si>
  <si>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</si>
  <si>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</si>
  <si>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</si>
  <si>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</si>
  <si>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</si>
  <si>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</si>
  <si>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</si>
  <si>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</si>
  <si>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</si>
  <si>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</si>
  <si>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</si>
  <si>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</si>
  <si>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</si>
  <si>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</si>
  <si>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</si>
  <si>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</si>
  <si>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</si>
  <si>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</si>
  <si>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</si>
  <si>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</si>
  <si>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</si>
  <si>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</si>
  <si>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</si>
  <si>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</si>
  <si>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</si>
  <si>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</si>
  <si>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</si>
  <si>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</si>
  <si>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</si>
  <si>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</si>
  <si>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</si>
  <si>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</si>
  <si>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</si>
  <si>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</si>
  <si>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</si>
  <si>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</si>
  <si>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</si>
  <si>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</si>
  <si>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</si>
  <si>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</si>
  <si>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</si>
  <si>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</si>
  <si>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</si>
  <si>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</si>
  <si>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</si>
  <si>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</si>
  <si>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</si>
  <si>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</si>
  <si>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</si>
  <si>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</si>
  <si>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</si>
  <si>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</si>
  <si>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</si>
  <si>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</si>
  <si>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</si>
  <si>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</si>
  <si>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</si>
  <si>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</si>
  <si>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</si>
  <si>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</si>
  <si>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</si>
  <si>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</si>
  <si>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</si>
  <si>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</si>
  <si>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</si>
  <si>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</si>
  <si>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</si>
  <si>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</si>
  <si>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</si>
  <si>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</si>
  <si>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</si>
  <si>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</si>
  <si>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</si>
  <si>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</si>
  <si>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</si>
  <si>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</si>
  <si>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</si>
  <si>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</si>
  <si>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</si>
  <si>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</si>
  <si>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</si>
  <si>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</si>
  <si>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</si>
  <si>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</si>
  <si>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</si>
  <si>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</si>
  <si>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</si>
  <si>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</si>
  <si>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</si>
  <si>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</si>
  <si>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</si>
  <si>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</si>
  <si>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</si>
  <si>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</si>
  <si>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</si>
  <si>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</si>
  <si>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</si>
  <si>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</si>
  <si>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</si>
  <si>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</si>
  <si>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</si>
  <si>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</si>
  <si>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</si>
  <si>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</si>
  <si>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</si>
  <si>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</si>
  <si>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</si>
  <si>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</si>
  <si>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</si>
  <si>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</si>
  <si>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</si>
  <si>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</si>
  <si>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</si>
  <si>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</si>
  <si>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</si>
  <si>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</si>
  <si>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</si>
  <si>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</si>
  <si>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</si>
  <si>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</si>
  <si>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</si>
  <si>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</si>
  <si>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</si>
  <si>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</si>
  <si>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</si>
  <si>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</si>
  <si>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</si>
  <si>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</si>
  <si>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</si>
  <si>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</si>
  <si>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</si>
  <si>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</si>
  <si>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</si>
  <si>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</si>
  <si>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</si>
  <si>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</si>
  <si>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</si>
  <si>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</si>
  <si>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</si>
  <si>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</si>
  <si>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</si>
  <si>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</si>
  <si>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</si>
  <si>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</si>
  <si>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</si>
  <si>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</si>
  <si>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</si>
  <si>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</si>
  <si>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</si>
  <si>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</si>
  <si>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</si>
  <si>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</si>
  <si>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</si>
  <si>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</si>
  <si>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</si>
  <si>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</si>
  <si>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</si>
  <si>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</si>
  <si>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</si>
  <si>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</si>
  <si>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</si>
  <si>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</si>
  <si>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</si>
  <si>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</si>
  <si>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</si>
  <si>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</si>
  <si>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</si>
  <si>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</si>
  <si>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</si>
  <si>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</si>
  <si>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</si>
  <si>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</si>
  <si>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</si>
  <si>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</si>
  <si>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</si>
  <si>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</si>
  <si>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</si>
  <si>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</si>
  <si>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</si>
  <si>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</si>
  <si>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</si>
  <si>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</si>
  <si>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</si>
  <si>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</si>
  <si>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</si>
  <si>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</si>
  <si>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</si>
  <si>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</si>
  <si>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</si>
  <si>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</si>
  <si>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</si>
  <si>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</si>
  <si>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</si>
  <si>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</si>
  <si>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</si>
  <si>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</si>
  <si>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</si>
  <si>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</si>
  <si>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</si>
  <si>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</si>
  <si>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</si>
  <si>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</si>
  <si>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</si>
  <si>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</si>
  <si>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</si>
  <si>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</si>
  <si>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</si>
  <si>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</si>
  <si>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</si>
  <si>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</si>
  <si>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</si>
  <si>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</si>
  <si>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</si>
  <si>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</si>
  <si>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</si>
  <si>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</si>
  <si>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</si>
  <si>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</si>
  <si>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</si>
  <si>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</si>
  <si>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</si>
  <si>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</si>
  <si>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</si>
  <si>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</si>
  <si>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</si>
  <si>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</si>
  <si>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</si>
  <si>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</si>
  <si>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</si>
  <si>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</si>
  <si>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</si>
  <si>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</si>
  <si>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</si>
  <si>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</si>
  <si>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</si>
  <si>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</si>
  <si>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</si>
  <si>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</si>
  <si>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</si>
  <si>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</si>
  <si>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</si>
  <si>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</si>
  <si>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</si>
  <si>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</si>
  <si>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</si>
  <si>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</si>
  <si>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</si>
  <si>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</si>
  <si>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</si>
  <si>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</si>
  <si>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</si>
  <si>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</si>
  <si>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</si>
  <si>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</si>
  <si>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</si>
  <si>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</si>
  <si>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</si>
  <si>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</si>
  <si>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</si>
  <si>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</si>
  <si>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</si>
  <si>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</si>
  <si>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</si>
  <si>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</si>
  <si>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</si>
  <si>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</si>
  <si>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</si>
  <si>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</si>
  <si>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</si>
  <si>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</si>
  <si>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</si>
  <si>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</si>
  <si>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</si>
  <si>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</si>
  <si>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</si>
  <si>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</si>
  <si>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</si>
  <si>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</si>
  <si>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</si>
  <si>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</si>
  <si>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</si>
  <si>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</si>
  <si>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</si>
  <si>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</si>
  <si>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</si>
  <si>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</si>
  <si>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</si>
  <si>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</si>
  <si>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</si>
  <si>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</si>
  <si>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</si>
  <si>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</si>
  <si>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</si>
  <si>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</si>
  <si>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</si>
  <si>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</si>
  <si>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</si>
  <si>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</si>
  <si>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</si>
  <si>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</si>
  <si>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</si>
  <si>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</si>
  <si>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</si>
  <si>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</si>
  <si>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</si>
  <si>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</si>
  <si>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</si>
  <si>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</si>
  <si>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</si>
  <si>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</si>
  <si>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</si>
  <si>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</si>
  <si>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</si>
  <si>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</si>
  <si>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</si>
  <si>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</si>
  <si>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</si>
  <si>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</si>
  <si>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</si>
  <si>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</si>
  <si>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</si>
  <si>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</si>
  <si>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</si>
  <si>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</si>
  <si>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</si>
  <si>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</si>
  <si>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</si>
  <si>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</si>
  <si>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</si>
  <si>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</si>
  <si>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</si>
  <si>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</si>
  <si>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</si>
  <si>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</si>
  <si>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</si>
  <si>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</si>
  <si>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</si>
  <si>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</si>
  <si>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</si>
  <si>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</si>
  <si>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</si>
  <si>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</si>
  <si>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</si>
  <si>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</si>
  <si>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</si>
  <si>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</si>
  <si>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</si>
  <si>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</si>
  <si>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</si>
  <si>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</si>
  <si>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</si>
  <si>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</si>
  <si>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</si>
  <si>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</si>
  <si>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</si>
  <si>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</si>
  <si>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</si>
  <si>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</si>
  <si>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</si>
  <si>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</si>
  <si>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</si>
  <si>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</si>
  <si>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</si>
  <si>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</si>
  <si>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</si>
  <si>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</si>
  <si>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</si>
  <si>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</si>
  <si>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</si>
  <si>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</si>
  <si>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</si>
  <si>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</si>
  <si>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</si>
  <si>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</si>
  <si>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</si>
  <si>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</si>
  <si>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</si>
  <si>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</si>
  <si>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</si>
  <si>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</si>
  <si>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</si>
  <si>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</si>
  <si>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</si>
  <si>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</si>
  <si>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</si>
  <si>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</si>
  <si>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</si>
  <si>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</si>
  <si>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</si>
  <si>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</si>
  <si>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</si>
  <si>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</si>
  <si>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</si>
  <si>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</si>
  <si>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</si>
  <si>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</si>
  <si>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</si>
  <si>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</si>
  <si>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</si>
  <si>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</si>
  <si>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</si>
  <si>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</si>
  <si>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</si>
  <si>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</si>
  <si>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</si>
  <si>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</si>
  <si>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</si>
  <si>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</si>
  <si>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</si>
  <si>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</si>
  <si>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</si>
  <si>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</si>
  <si>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</si>
  <si>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</si>
  <si>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</si>
  <si>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</si>
  <si>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</si>
  <si>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</si>
  <si>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</si>
  <si>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</si>
  <si>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</si>
  <si>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</si>
  <si>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</si>
  <si>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</si>
  <si>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</si>
  <si>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</si>
  <si>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</si>
  <si>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</si>
  <si>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</si>
  <si>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</si>
  <si>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</si>
  <si>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</si>
  <si>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</si>
  <si>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</si>
  <si>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</si>
  <si>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</si>
  <si>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</si>
  <si>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</si>
  <si>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</si>
  <si>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</si>
  <si>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</si>
  <si>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</si>
  <si>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</si>
  <si>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</si>
  <si>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</si>
  <si>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</si>
  <si>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</si>
  <si>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</si>
  <si>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</si>
  <si>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</si>
  <si>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</si>
  <si>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</si>
  <si>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</si>
  <si>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</si>
  <si>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</si>
  <si>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</si>
  <si>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</si>
  <si>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</si>
  <si>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</si>
  <si>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</si>
  <si>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</si>
  <si>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</si>
  <si>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</si>
  <si>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</si>
  <si>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</si>
  <si>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</si>
  <si>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</si>
  <si>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</si>
  <si>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</si>
  <si>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</si>
  <si>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</si>
  <si>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</si>
  <si>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</si>
  <si>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</si>
  <si>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</si>
  <si>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</si>
  <si>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</si>
  <si>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</si>
  <si>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</si>
  <si>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</si>
  <si>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</si>
  <si>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</si>
  <si>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</si>
  <si>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</si>
  <si>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</si>
  <si>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</si>
  <si>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</si>
  <si>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</si>
  <si>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</si>
  <si>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</si>
  <si>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</si>
  <si>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</si>
  <si>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</si>
  <si>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</si>
  <si>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</si>
  <si>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</si>
  <si>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</si>
  <si>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</si>
  <si>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</si>
  <si>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</si>
  <si>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</si>
  <si>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</si>
  <si>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</si>
  <si>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</si>
  <si>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</si>
  <si>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</si>
  <si>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</si>
  <si>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</si>
  <si>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</si>
  <si>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</si>
  <si>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</si>
  <si>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</si>
  <si>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</si>
  <si>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</si>
  <si>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</si>
  <si>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</si>
  <si>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</si>
  <si>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</si>
  <si>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</si>
  <si>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</si>
  <si>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</si>
  <si>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</si>
  <si>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</si>
  <si>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</si>
  <si>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</si>
  <si>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</si>
  <si>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</si>
  <si>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</si>
  <si>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</si>
  <si>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</si>
  <si>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</si>
  <si>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</si>
  <si>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</si>
  <si>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</si>
  <si>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</si>
  <si>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</si>
  <si>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</si>
  <si>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</si>
  <si>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</si>
  <si>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</si>
  <si>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</si>
  <si>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</si>
  <si>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</si>
  <si>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</si>
  <si>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</si>
  <si>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</si>
  <si>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</si>
  <si>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</si>
  <si>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</si>
  <si>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</si>
  <si>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</si>
  <si>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</si>
  <si>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</si>
  <si>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</si>
  <si>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</si>
  <si>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</si>
  <si>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</si>
  <si>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</si>
  <si>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</si>
  <si>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</si>
  <si>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</si>
  <si>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</si>
  <si>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</si>
  <si>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</si>
  <si>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</si>
  <si>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</si>
  <si>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</si>
  <si>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</si>
  <si>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</si>
  <si>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</si>
  <si>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</si>
  <si>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</si>
  <si>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</si>
  <si>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</si>
  <si>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</si>
  <si>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</si>
  <si>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</si>
  <si>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</si>
  <si>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</si>
  <si>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</si>
  <si>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</si>
  <si>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</si>
  <si>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</si>
  <si>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</si>
  <si>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</si>
  <si>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</si>
  <si>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</si>
  <si>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</si>
  <si>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</si>
  <si>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</si>
  <si>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</si>
  <si>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</si>
  <si>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</si>
  <si>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</si>
  <si>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</si>
  <si>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</si>
  <si>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</si>
  <si>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</si>
  <si>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</si>
  <si>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</si>
  <si>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</si>
  <si>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</si>
  <si>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</si>
  <si>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</si>
  <si>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</si>
  <si>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</si>
  <si>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</si>
  <si>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</si>
  <si>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</si>
  <si>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</si>
  <si>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</si>
  <si>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</si>
  <si>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</si>
  <si>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</si>
  <si>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</si>
  <si>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</si>
  <si>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</si>
  <si>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</si>
  <si>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</si>
  <si>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</si>
  <si>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</si>
  <si>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</si>
  <si>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</si>
  <si>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</si>
  <si>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</si>
  <si>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</si>
  <si>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</si>
  <si>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</si>
  <si>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</si>
  <si>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</si>
  <si>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</si>
  <si>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</si>
  <si>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</si>
  <si>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</si>
  <si>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</si>
  <si>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</si>
  <si>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</si>
  <si>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</si>
  <si>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</si>
  <si>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</si>
  <si>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</si>
  <si>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</si>
  <si>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</si>
  <si>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</si>
  <si>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</si>
  <si>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</si>
  <si>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</si>
  <si>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</si>
  <si>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</si>
  <si>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</si>
  <si>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</si>
  <si>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</si>
  <si>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</si>
  <si>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</si>
  <si>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</si>
  <si>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</si>
  <si>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</si>
  <si>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</si>
  <si>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</si>
  <si>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</si>
  <si>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</si>
  <si>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</si>
  <si>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</si>
  <si>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</si>
  <si>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</si>
  <si>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</si>
  <si>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</si>
  <si>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</si>
  <si>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</si>
  <si>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</si>
  <si>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</si>
  <si>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</si>
  <si>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</si>
  <si>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</si>
  <si>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</si>
  <si>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</si>
  <si>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</si>
  <si>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</si>
  <si>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</si>
  <si>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</si>
  <si>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</si>
  <si>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</si>
  <si>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</si>
  <si>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</si>
  <si>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</si>
  <si>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</si>
  <si>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</si>
  <si>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</si>
  <si>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</si>
  <si>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</si>
  <si>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</si>
  <si>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</si>
  <si>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</si>
  <si>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</si>
  <si>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</si>
  <si>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</si>
  <si>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</si>
  <si>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</si>
  <si>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</si>
  <si>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</si>
  <si>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</si>
  <si>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</si>
  <si>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</si>
  <si>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</si>
  <si>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</si>
  <si>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</si>
  <si>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</si>
  <si>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</si>
  <si>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</si>
  <si>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</si>
  <si>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</si>
  <si>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</si>
  <si>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</si>
  <si>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</si>
  <si>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</si>
  <si>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</si>
  <si>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</si>
  <si>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</si>
  <si>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</si>
  <si>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</si>
  <si>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</si>
  <si>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</si>
  <si>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</si>
  <si>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</si>
  <si>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</si>
  <si>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</si>
  <si>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</si>
  <si>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</si>
  <si>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</si>
  <si>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</si>
  <si>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</si>
  <si>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</si>
  <si>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</si>
  <si>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</si>
  <si>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</si>
  <si>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</si>
  <si>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</si>
  <si>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</si>
  <si>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</si>
  <si>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</si>
  <si>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</si>
  <si>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</si>
  <si>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</si>
  <si>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</si>
  <si>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</si>
  <si>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</si>
  <si>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</si>
  <si>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</si>
  <si>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</si>
  <si>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</si>
  <si>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</si>
  <si>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</si>
  <si>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</si>
  <si>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</si>
  <si>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</si>
  <si>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</si>
  <si>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</si>
  <si>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</si>
  <si>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</si>
  <si>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</si>
  <si>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</si>
  <si>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</si>
  <si>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</si>
  <si>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</si>
  <si>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</si>
  <si>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</si>
  <si>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</si>
  <si>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</si>
  <si>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</si>
  <si>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</si>
  <si>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</si>
  <si>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</si>
  <si>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</si>
  <si>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</si>
  <si>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</si>
  <si>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</si>
  <si>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</si>
  <si>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</si>
  <si>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</si>
  <si>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</si>
  <si>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</si>
  <si>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</si>
  <si>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</si>
  <si>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</si>
  <si>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</si>
  <si>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</si>
  <si>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</si>
  <si>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</si>
  <si>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</si>
  <si>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</si>
  <si>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</si>
  <si>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</si>
  <si>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</si>
  <si>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</si>
  <si>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</si>
  <si>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</si>
  <si>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</si>
  <si>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</si>
  <si>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</si>
  <si>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</si>
  <si>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</si>
  <si>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</si>
  <si>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</si>
  <si>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</si>
  <si>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</si>
  <si>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</si>
  <si>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</si>
  <si>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</si>
  <si>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</si>
  <si>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</si>
  <si>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</si>
  <si>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</si>
  <si>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</si>
  <si>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</si>
  <si>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</si>
  <si>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</si>
  <si>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</si>
  <si>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</si>
  <si>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</si>
  <si>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</si>
  <si>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</si>
  <si>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</si>
  <si>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</si>
  <si>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</si>
  <si>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</si>
  <si>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</si>
  <si>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</si>
  <si>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</si>
  <si>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</si>
  <si>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</si>
  <si>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</si>
  <si>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</si>
  <si>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</si>
  <si>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</si>
  <si>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</si>
  <si>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</si>
  <si>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</si>
  <si>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</si>
  <si>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</si>
  <si>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</si>
  <si>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</si>
  <si>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</si>
  <si>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</si>
  <si>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</si>
  <si>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</si>
  <si>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</si>
  <si>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</si>
  <si>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</si>
  <si>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</si>
  <si>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</si>
  <si>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</si>
  <si>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</si>
  <si>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</si>
  <si>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</si>
  <si>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</si>
  <si>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</si>
  <si>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</si>
  <si>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</si>
  <si>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</si>
  <si>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</si>
  <si>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</si>
  <si>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</si>
  <si>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</si>
  <si>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</si>
  <si>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</si>
  <si>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</si>
  <si>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</si>
  <si>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</si>
  <si>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</si>
  <si>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</si>
  <si>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</si>
  <si>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</si>
  <si>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</si>
  <si>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</si>
  <si>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</si>
  <si>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</si>
  <si>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</si>
  <si>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</si>
  <si>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</si>
  <si>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</si>
  <si>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</si>
  <si>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</si>
  <si>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</si>
  <si>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</si>
  <si>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</si>
  <si>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</si>
  <si>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</si>
  <si>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</si>
  <si>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</si>
  <si>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</si>
  <si>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</si>
  <si>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</si>
  <si>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</si>
  <si>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</si>
  <si>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</si>
  <si>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</si>
  <si>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</si>
  <si>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</si>
  <si>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</si>
  <si>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</si>
  <si>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</si>
  <si>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</si>
  <si>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</si>
  <si>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</si>
  <si>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</si>
  <si>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</si>
  <si>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</si>
  <si>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</si>
  <si>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</si>
  <si>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</si>
  <si>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</si>
  <si>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</si>
  <si>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</si>
  <si>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</si>
  <si>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</si>
  <si>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</si>
  <si>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</si>
  <si>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</si>
  <si>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</si>
  <si>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</si>
  <si>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</si>
  <si>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</si>
  <si>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</si>
  <si>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</si>
  <si>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</si>
  <si>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</si>
  <si>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</si>
  <si>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</si>
  <si>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</si>
  <si>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</si>
  <si>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</si>
  <si>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</si>
  <si>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</si>
  <si>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</si>
  <si>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</si>
  <si>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</si>
  <si>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</si>
  <si>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</si>
  <si>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</si>
  <si>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</si>
  <si>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</si>
  <si>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</si>
  <si>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</si>
  <si>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</si>
  <si>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</si>
  <si>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</si>
  <si>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</si>
  <si>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</si>
  <si>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</si>
  <si>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</si>
  <si>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</si>
  <si>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</si>
  <si>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</si>
  <si>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</si>
  <si>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</si>
  <si>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</si>
  <si>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</si>
  <si>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</si>
  <si>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</si>
  <si>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</si>
  <si>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</si>
  <si>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</si>
  <si>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</si>
  <si>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</si>
  <si>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</si>
  <si>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</si>
  <si>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</si>
  <si>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</si>
  <si>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</si>
  <si>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</si>
  <si>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</si>
  <si>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</si>
  <si>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</si>
  <si>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</si>
  <si>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</si>
  <si>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</si>
  <si>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</si>
  <si>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</si>
  <si>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</si>
  <si>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</si>
  <si>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</si>
  <si>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</si>
  <si>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</si>
  <si>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</si>
  <si>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</si>
  <si>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</si>
  <si>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</si>
  <si>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</si>
  <si>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</si>
  <si>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</si>
  <si>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</si>
  <si>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</si>
  <si>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</si>
  <si>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</si>
  <si>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</si>
  <si>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</si>
  <si>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</si>
  <si>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</si>
  <si>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</si>
  <si>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</si>
  <si>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</si>
  <si>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</si>
  <si>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</si>
  <si>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</si>
  <si>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</si>
  <si>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</si>
  <si>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</si>
  <si>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</si>
  <si>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</si>
  <si>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</si>
  <si>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</si>
  <si>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</si>
  <si>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</si>
  <si>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</si>
  <si>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</si>
  <si>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</si>
  <si>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</si>
  <si>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</si>
  <si>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</si>
  <si>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</si>
  <si>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</si>
  <si>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</si>
  <si>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</si>
  <si>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</si>
  <si>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</si>
  <si>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</si>
  <si>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</si>
  <si>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</si>
  <si>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</si>
  <si>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</si>
  <si>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</si>
  <si>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</si>
  <si>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</si>
  <si>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</si>
  <si>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</si>
  <si>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</si>
  <si>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</si>
  <si>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</si>
  <si>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</si>
  <si>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</si>
  <si>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</si>
  <si>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</si>
  <si>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</si>
  <si>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</si>
  <si>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</si>
  <si>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</si>
  <si>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</si>
  <si>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</si>
  <si>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</si>
  <si>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</si>
  <si>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</si>
  <si>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</si>
  <si>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</si>
  <si>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</si>
  <si>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</si>
  <si>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</si>
  <si>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</si>
  <si>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</si>
  <si>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</si>
  <si>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</si>
  <si>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</si>
  <si>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</si>
  <si>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</si>
  <si>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</si>
  <si>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</si>
  <si>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</si>
  <si>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</si>
  <si>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</si>
  <si>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</si>
  <si>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</si>
  <si>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</si>
  <si>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</si>
  <si>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</si>
  <si>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</si>
  <si>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</si>
  <si>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</si>
  <si>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</si>
  <si>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</si>
  <si>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</si>
  <si>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</si>
  <si>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</si>
  <si>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</si>
  <si>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</si>
  <si>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</si>
  <si>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</si>
  <si>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</si>
  <si>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</si>
  <si>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</si>
  <si>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</si>
  <si>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</si>
  <si>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</si>
  <si>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</si>
  <si>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</si>
  <si>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</si>
  <si>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</si>
  <si>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</si>
  <si>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</si>
  <si>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</si>
  <si>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</si>
  <si>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</si>
  <si>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</si>
  <si>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</si>
  <si>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</si>
  <si>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</si>
  <si>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</si>
  <si>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</si>
  <si>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</si>
  <si>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</si>
  <si>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</si>
  <si>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</si>
  <si>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</si>
  <si>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</si>
  <si>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</si>
  <si>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</si>
  <si>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</si>
  <si>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</si>
  <si>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</si>
  <si>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</si>
  <si>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</si>
  <si>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</si>
  <si>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</si>
  <si>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</si>
  <si>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</si>
  <si>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</si>
  <si>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</si>
  <si>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</si>
  <si>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</si>
  <si>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</si>
  <si>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</si>
  <si>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</si>
  <si>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</si>
  <si>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</si>
  <si>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</si>
  <si>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</si>
  <si>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</si>
  <si>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</si>
  <si>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</si>
  <si>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</si>
  <si>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</si>
  <si>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</si>
  <si>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</si>
  <si>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</si>
  <si>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</si>
  <si>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</si>
  <si>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</si>
  <si>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</si>
  <si>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</si>
  <si>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</si>
  <si>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</si>
  <si>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</si>
  <si>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</si>
  <si>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</si>
  <si>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</si>
  <si>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</si>
  <si>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</si>
  <si>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</si>
  <si>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</si>
  <si>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</si>
  <si>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</si>
  <si>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</si>
  <si>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</si>
  <si>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</si>
  <si>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</si>
  <si>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</si>
  <si>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</si>
  <si>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</si>
  <si>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</si>
  <si>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</si>
  <si>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</si>
  <si>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</si>
  <si>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</si>
  <si>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</si>
  <si>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</si>
  <si>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</si>
  <si>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</si>
  <si>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</si>
  <si>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</si>
  <si>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</si>
  <si>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</si>
  <si>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</si>
  <si>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</si>
  <si>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</si>
  <si>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</si>
  <si>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</si>
  <si>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</si>
  <si>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</si>
  <si>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</si>
  <si>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</si>
  <si>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</si>
  <si>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</si>
  <si>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</si>
  <si>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</si>
  <si>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</si>
  <si>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</si>
  <si>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</si>
  <si>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</si>
  <si>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</si>
  <si>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</si>
  <si>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</si>
  <si>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</si>
  <si>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</si>
  <si>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</si>
  <si>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</si>
  <si>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</si>
  <si>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</si>
  <si>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</si>
  <si>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</si>
  <si>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</si>
  <si>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</si>
  <si>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</si>
  <si>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</si>
  <si>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</si>
  <si>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</si>
  <si>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</si>
  <si>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</si>
  <si>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</si>
  <si>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</si>
  <si>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</si>
  <si>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</si>
  <si>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</si>
  <si>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</si>
  <si>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</si>
  <si>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</si>
  <si>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</si>
  <si>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</si>
  <si>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</si>
  <si>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</si>
  <si>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</si>
  <si>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</si>
  <si>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</si>
  <si>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</si>
  <si>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</si>
  <si>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</si>
  <si>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</si>
  <si>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</si>
  <si>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</si>
  <si>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</si>
  <si>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</si>
  <si>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</si>
  <si>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</si>
  <si>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</si>
  <si>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</si>
  <si>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</si>
  <si>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</si>
  <si>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</si>
  <si>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</si>
  <si>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</si>
  <si>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</si>
  <si>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</si>
  <si>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</si>
  <si>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</si>
  <si>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</si>
  <si>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</si>
  <si>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</si>
  <si>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</si>
  <si>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</si>
  <si>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</si>
  <si>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</si>
  <si>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</si>
  <si>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</si>
  <si>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</si>
  <si>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</si>
  <si>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</si>
  <si>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</si>
  <si>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</si>
  <si>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</si>
  <si>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</si>
  <si>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</si>
  <si>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</si>
  <si>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</si>
  <si>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</si>
  <si>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</si>
  <si>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</si>
  <si>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</si>
  <si>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</si>
  <si>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</si>
  <si>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</si>
  <si>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</si>
  <si>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</si>
  <si>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</si>
  <si>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</si>
  <si>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</si>
  <si>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</si>
  <si>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</si>
  <si>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</si>
  <si>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</si>
  <si>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</si>
  <si>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</si>
  <si>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</si>
  <si>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</si>
  <si>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</si>
  <si>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</si>
  <si>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</si>
  <si>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</si>
  <si>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</si>
  <si>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</si>
  <si>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</si>
  <si>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</si>
  <si>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</si>
  <si>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</si>
  <si>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</si>
  <si>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</si>
  <si>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</si>
  <si>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</si>
  <si>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</si>
  <si>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</si>
  <si>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</si>
  <si>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</si>
  <si>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</si>
  <si>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</si>
  <si>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</si>
  <si>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</si>
  <si>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</si>
  <si>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</si>
  <si>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</si>
  <si>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</si>
  <si>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</si>
  <si>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</si>
  <si>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</si>
  <si>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</si>
  <si>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</si>
  <si>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</si>
  <si>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</si>
  <si>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</si>
  <si>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</si>
  <si>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</si>
  <si>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</si>
  <si>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</si>
  <si>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</si>
  <si>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</si>
  <si>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</si>
  <si>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</si>
  <si>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</si>
  <si>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</si>
  <si>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</si>
  <si>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</si>
  <si>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</si>
  <si>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</si>
  <si>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</si>
  <si>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</si>
  <si>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</si>
  <si>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</si>
  <si>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</si>
  <si>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</si>
  <si>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</si>
  <si>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</si>
  <si>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</si>
  <si>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</si>
  <si>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</si>
  <si>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</si>
  <si>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</si>
  <si>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</si>
  <si>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</si>
  <si>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</si>
  <si>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</si>
  <si>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</si>
  <si>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</si>
  <si>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</si>
  <si>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</si>
  <si>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</si>
  <si>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</si>
  <si>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</si>
  <si>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</si>
  <si>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</si>
  <si>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</si>
  <si>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</si>
  <si>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</si>
  <si>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</si>
  <si>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</si>
  <si>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</si>
  <si>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</si>
  <si>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</si>
  <si>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</si>
  <si>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</si>
  <si>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</si>
  <si>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</si>
  <si>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</si>
  <si>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</si>
  <si>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</si>
  <si>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</si>
  <si>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</si>
  <si>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</si>
  <si>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</si>
  <si>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</si>
  <si>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</si>
  <si>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</si>
  <si>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</si>
  <si>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</si>
  <si>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</si>
  <si>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</si>
  <si>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</si>
  <si>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</si>
  <si>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</si>
  <si>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</si>
  <si>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</si>
  <si>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</si>
  <si>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</si>
  <si>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</si>
  <si>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</si>
  <si>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</si>
  <si>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</si>
  <si>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</si>
  <si>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</si>
  <si>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</si>
  <si>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</si>
  <si>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</si>
  <si>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</si>
  <si>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</si>
  <si>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</si>
  <si>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</si>
  <si>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</si>
  <si>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</si>
  <si>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</si>
  <si>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</si>
  <si>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</si>
  <si>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</si>
  <si>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</si>
  <si>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</si>
  <si>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</si>
  <si>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</si>
  <si>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</si>
  <si>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</si>
  <si>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</si>
  <si>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</si>
  <si>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</si>
  <si>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</si>
  <si>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</si>
  <si>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</si>
  <si>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</si>
  <si>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</si>
  <si>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</si>
  <si>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</si>
  <si>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</si>
  <si>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</si>
  <si>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</si>
  <si>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</si>
  <si>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</si>
  <si>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</si>
  <si>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</si>
  <si>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</si>
  <si>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</si>
  <si>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</si>
  <si>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</si>
  <si>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</si>
  <si>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</si>
  <si>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</si>
  <si>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</si>
  <si>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</si>
  <si>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</si>
  <si>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</si>
  <si>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</si>
  <si>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</si>
  <si>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</si>
  <si>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</si>
  <si>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</si>
  <si>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</si>
  <si>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</si>
  <si>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</si>
  <si>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</si>
  <si>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</si>
  <si>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</si>
  <si>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</si>
  <si>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</si>
  <si>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</si>
  <si>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</si>
  <si>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</si>
  <si>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</si>
  <si>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</si>
  <si>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</si>
  <si>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</si>
  <si>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</si>
  <si>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</si>
  <si>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</si>
  <si>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</si>
  <si>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</si>
  <si>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</si>
  <si>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</si>
  <si>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</si>
  <si>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</si>
  <si>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</si>
  <si>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</si>
  <si>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</si>
  <si>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</si>
  <si>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</si>
  <si>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</si>
  <si>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</si>
  <si>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</si>
  <si>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</si>
  <si>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</si>
  <si>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</si>
  <si>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</si>
  <si>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</si>
  <si>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</si>
  <si>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</si>
  <si>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</si>
  <si>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</si>
  <si>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</si>
  <si>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</si>
  <si>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</si>
  <si>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</si>
  <si>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</si>
  <si>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</si>
  <si>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</si>
  <si>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</si>
  <si>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</si>
  <si>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</si>
  <si>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</si>
  <si>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</si>
  <si>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</si>
  <si>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</si>
  <si>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</si>
  <si>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</si>
  <si>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</si>
  <si>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</si>
  <si>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</si>
  <si>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</si>
  <si>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</si>
  <si>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</si>
  <si>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</si>
  <si>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</si>
  <si>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</si>
  <si>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</si>
  <si>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</si>
  <si>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</si>
  <si>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</si>
  <si>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</si>
  <si>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</si>
  <si>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</si>
  <si>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</si>
  <si>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</si>
  <si>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</si>
  <si>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</si>
  <si>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</si>
  <si>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</si>
  <si>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</si>
  <si>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</si>
  <si>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</si>
  <si>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</si>
  <si>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</si>
  <si>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</si>
  <si>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</si>
  <si>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</si>
  <si>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</si>
  <si>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</si>
  <si>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</si>
  <si>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</si>
  <si>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</si>
  <si>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</si>
  <si>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</si>
  <si>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</si>
  <si>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</si>
  <si>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</si>
  <si>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</si>
  <si>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</si>
  <si>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</si>
  <si>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</si>
  <si>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</si>
  <si>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</si>
  <si>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</si>
  <si>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</si>
  <si>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</si>
  <si>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</si>
  <si>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</si>
  <si>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</si>
  <si>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</si>
  <si>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</si>
  <si>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</si>
  <si>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</si>
  <si>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</si>
  <si>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</si>
  <si>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</si>
  <si>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</si>
  <si>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</si>
  <si>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</si>
  <si>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</si>
  <si>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</si>
  <si>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</si>
  <si>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</si>
  <si>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</si>
  <si>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</si>
  <si>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</si>
  <si>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</si>
  <si>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</si>
  <si>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</si>
  <si>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</si>
  <si>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</si>
  <si>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</si>
  <si>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</si>
  <si>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</si>
  <si>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</si>
  <si>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</si>
  <si>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</si>
  <si>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</si>
  <si>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</si>
  <si>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</si>
  <si>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</si>
  <si>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</si>
  <si>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</si>
  <si>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</si>
  <si>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</si>
  <si>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</si>
  <si>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</si>
  <si>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</si>
  <si>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</si>
  <si>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</si>
  <si>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</si>
  <si>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</si>
  <si>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</si>
  <si>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</si>
  <si>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</si>
  <si>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</si>
  <si>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</si>
  <si>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</si>
  <si>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</si>
  <si>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</si>
  <si>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</si>
  <si>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</si>
  <si>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</si>
  <si>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</si>
  <si>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</si>
  <si>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</si>
  <si>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</si>
  <si>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</si>
  <si>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</si>
  <si>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</si>
  <si>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</si>
  <si>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</si>
  <si>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</si>
  <si>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</si>
  <si>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</si>
  <si>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</si>
  <si>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</si>
  <si>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</si>
  <si>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</si>
  <si>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</si>
  <si>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</si>
  <si>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</si>
  <si>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</si>
  <si>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</si>
  <si>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</si>
  <si>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</si>
  <si>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</si>
  <si>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</si>
  <si>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</si>
  <si>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</si>
  <si>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</si>
  <si>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</si>
  <si>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</si>
  <si>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</si>
  <si>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</si>
  <si>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</si>
  <si>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</si>
  <si>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</si>
  <si>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</si>
  <si>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</si>
  <si>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</si>
  <si>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</si>
  <si>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</si>
  <si>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</si>
  <si>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</si>
  <si>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</si>
  <si>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</si>
  <si>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</si>
  <si>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</si>
  <si>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</si>
  <si>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</si>
  <si>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</si>
  <si>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</si>
  <si>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</si>
  <si>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</si>
  <si>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</si>
  <si>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</si>
  <si>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</si>
  <si>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</si>
  <si>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</si>
  <si>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</si>
  <si>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</si>
  <si>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</si>
  <si>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</si>
  <si>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</si>
  <si>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</si>
  <si>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</si>
  <si>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</si>
  <si>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</si>
  <si>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</si>
  <si>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</si>
  <si>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</si>
  <si>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</si>
  <si>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</si>
  <si>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</si>
  <si>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</si>
  <si>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</si>
  <si>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</si>
  <si>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</si>
  <si>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</si>
  <si>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</si>
  <si>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</si>
  <si>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</si>
  <si>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</si>
  <si>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</si>
  <si>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</si>
  <si>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</si>
  <si>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</si>
  <si>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</si>
  <si>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</si>
  <si>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</si>
  <si>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</si>
  <si>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</si>
  <si>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</si>
  <si>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</si>
  <si>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</si>
  <si>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</si>
  <si>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</si>
  <si>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</si>
  <si>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</si>
  <si>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</si>
  <si>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</si>
  <si>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</si>
  <si>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</si>
  <si>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</si>
  <si>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</si>
  <si>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</si>
  <si>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</si>
  <si>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</si>
  <si>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</si>
  <si>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</si>
  <si>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</si>
  <si>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</si>
  <si>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</si>
  <si>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</si>
  <si>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</si>
  <si>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</si>
  <si>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</si>
  <si>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</si>
  <si>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</si>
  <si>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</si>
  <si>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</si>
  <si>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</si>
  <si>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</si>
  <si>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</si>
  <si>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</si>
  <si>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</si>
  <si>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</si>
  <si>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</si>
  <si>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</si>
  <si>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</si>
  <si>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</si>
  <si>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</si>
  <si>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</si>
  <si>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</si>
  <si>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</si>
  <si>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</si>
  <si>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</si>
  <si>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</si>
  <si>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</si>
  <si>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</si>
  <si>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</si>
  <si>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</si>
  <si>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</si>
  <si>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</si>
  <si>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</si>
  <si>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</si>
  <si>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</si>
  <si>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</si>
  <si>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</si>
  <si>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</si>
  <si>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</si>
  <si>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</si>
  <si>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</si>
  <si>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</si>
  <si>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</si>
  <si>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</si>
  <si>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</si>
  <si>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</si>
  <si>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</si>
  <si>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</si>
  <si>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</si>
  <si>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</si>
  <si>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</si>
  <si>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</si>
  <si>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</si>
  <si>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</si>
  <si>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</si>
  <si>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</si>
  <si>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</si>
  <si>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</si>
  <si>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</si>
  <si>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</si>
  <si>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</si>
  <si>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</si>
  <si>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</si>
  <si>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</si>
  <si>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</si>
  <si>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</si>
  <si>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</si>
  <si>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</si>
  <si>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</si>
  <si>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</si>
  <si>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</si>
  <si>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</si>
  <si>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</si>
  <si>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</si>
  <si>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</si>
  <si>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</si>
  <si>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</si>
  <si>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</si>
  <si>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</si>
  <si>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</si>
  <si>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</si>
  <si>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</si>
  <si>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</si>
  <si>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</si>
  <si>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</si>
  <si>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</si>
  <si>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</si>
  <si>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</si>
  <si>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</si>
  <si>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</si>
  <si>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</si>
  <si>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</si>
  <si>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</si>
  <si>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</si>
  <si>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</si>
  <si>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</si>
  <si>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</si>
  <si>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</si>
  <si>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</si>
  <si>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</si>
  <si>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</si>
  <si>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</si>
  <si>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</si>
  <si>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</si>
  <si>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</si>
  <si>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</si>
  <si>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</si>
  <si>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</si>
  <si>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</si>
  <si>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</si>
  <si>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</si>
  <si>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</si>
  <si>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</si>
  <si>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</si>
  <si>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</si>
  <si>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</si>
  <si>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</si>
  <si>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</si>
  <si>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</si>
  <si>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</si>
  <si>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</si>
  <si>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</si>
  <si>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</si>
  <si>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</si>
  <si>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</si>
  <si>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</si>
  <si>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</si>
  <si>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</si>
  <si>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</si>
  <si>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</si>
  <si>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</si>
  <si>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</si>
  <si>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</si>
  <si>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</si>
  <si>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</si>
  <si>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</si>
  <si>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</si>
  <si>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</si>
  <si>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</si>
  <si>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</si>
  <si>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</si>
  <si>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</si>
  <si>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</si>
  <si>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</si>
  <si>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</si>
  <si>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</si>
  <si>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</si>
  <si>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</si>
  <si>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</si>
  <si>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</si>
  <si>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</si>
  <si>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</si>
  <si>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</si>
  <si>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</si>
  <si>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</si>
  <si>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</si>
  <si>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</si>
  <si>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</si>
  <si>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</si>
  <si>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</si>
  <si>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</si>
  <si>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</si>
  <si>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</si>
  <si>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</si>
  <si>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</si>
  <si>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</si>
  <si>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</si>
  <si>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</si>
  <si>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</si>
  <si>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</si>
  <si>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</si>
  <si>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</si>
  <si>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</si>
  <si>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</si>
  <si>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</si>
  <si>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</si>
  <si>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</si>
  <si>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</si>
  <si>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</si>
  <si>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</si>
  <si>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</si>
  <si>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</si>
  <si>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</si>
  <si>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</si>
  <si>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</si>
  <si>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</si>
  <si>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</si>
  <si>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</si>
  <si>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</si>
  <si>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</si>
  <si>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</si>
  <si>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</si>
  <si>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</si>
  <si>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</si>
  <si>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</si>
  <si>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</si>
  <si>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</si>
  <si>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</si>
  <si>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</si>
  <si>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</si>
  <si>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</si>
  <si>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</si>
  <si>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</si>
  <si>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</si>
  <si>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</si>
  <si>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</si>
  <si>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</si>
  <si>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</si>
  <si>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</si>
  <si>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</si>
  <si>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</si>
  <si>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</si>
  <si>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</si>
  <si>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</si>
  <si>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</si>
  <si>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</si>
  <si>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</si>
  <si>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</si>
  <si>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</si>
  <si>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</si>
  <si>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</si>
  <si>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</si>
  <si>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</si>
  <si>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</si>
  <si>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</si>
  <si>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</si>
  <si>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</si>
  <si>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</si>
  <si>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</si>
  <si>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</si>
  <si>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</si>
  <si>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</si>
  <si>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</si>
  <si>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</si>
  <si>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</si>
  <si>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</si>
  <si>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</si>
  <si>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</si>
  <si>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</si>
  <si>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</si>
  <si>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</si>
  <si>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</si>
  <si>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</si>
  <si>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</si>
  <si>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</si>
  <si>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</si>
  <si>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</si>
  <si>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</si>
  <si>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</si>
  <si>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</si>
  <si>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</si>
  <si>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</si>
  <si>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</si>
  <si>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</si>
  <si>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</si>
  <si>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</si>
  <si>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</si>
  <si>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</si>
  <si>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</si>
  <si>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</si>
  <si>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</si>
  <si>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</si>
  <si>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</si>
  <si>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</si>
  <si>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</si>
  <si>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</si>
  <si>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</si>
  <si>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</si>
  <si>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</si>
  <si>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</si>
  <si>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</si>
  <si>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</si>
  <si>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</si>
  <si>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</si>
  <si>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</si>
  <si>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</si>
  <si>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</si>
  <si>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</si>
  <si>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</si>
  <si>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</si>
  <si>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</si>
  <si>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</si>
  <si>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</si>
  <si>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</si>
  <si>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</si>
  <si>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</si>
  <si>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</si>
  <si>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</si>
  <si>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</si>
  <si>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</si>
  <si>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</si>
  <si>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</si>
  <si>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</si>
  <si>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</si>
  <si>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</si>
  <si>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</si>
  <si>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</si>
  <si>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</si>
  <si>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</si>
  <si>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</si>
  <si>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</si>
  <si>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</si>
  <si>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</si>
  <si>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</si>
  <si>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</si>
  <si>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</si>
  <si>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</si>
  <si>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</si>
  <si>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</si>
  <si>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</si>
  <si>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</si>
  <si>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</si>
  <si>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</si>
  <si>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</si>
  <si>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</si>
  <si>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</si>
  <si>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</si>
  <si>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</si>
  <si>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</si>
  <si>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</si>
  <si>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</si>
  <si>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</si>
  <si>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</si>
  <si>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</si>
  <si>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</si>
  <si>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</si>
  <si>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</si>
  <si>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</si>
  <si>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</si>
  <si>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</si>
  <si>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</si>
  <si>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</si>
  <si>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</si>
  <si>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</si>
  <si>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</si>
  <si>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</si>
  <si>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</si>
  <si>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</si>
  <si>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</si>
  <si>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</si>
  <si>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</si>
  <si>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</si>
  <si>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</si>
  <si>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</si>
  <si>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</si>
  <si>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</si>
  <si>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</si>
  <si>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</si>
  <si>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</si>
  <si>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</si>
  <si>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</si>
  <si>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</si>
  <si>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</si>
  <si>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</si>
  <si>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</si>
  <si>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</si>
  <si>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</si>
  <si>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</si>
  <si>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</si>
  <si>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</si>
  <si>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</si>
  <si>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</si>
  <si>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</si>
  <si>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</si>
  <si>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</si>
  <si>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</si>
  <si>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</si>
  <si>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</si>
  <si>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</si>
  <si>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</si>
  <si>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</si>
  <si>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</si>
  <si>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</si>
  <si>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</si>
  <si>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</si>
  <si>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</si>
  <si>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</si>
  <si>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</si>
  <si>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</si>
  <si>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</si>
  <si>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</si>
  <si>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</si>
  <si>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</si>
  <si>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</si>
  <si>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</si>
  <si>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</si>
  <si>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</si>
  <si>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</si>
  <si>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</si>
  <si>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</si>
  <si>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</si>
  <si>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</si>
  <si>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</si>
  <si>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</si>
  <si>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</si>
  <si>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</si>
  <si>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</si>
  <si>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</si>
  <si>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</si>
  <si>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</si>
  <si>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</si>
  <si>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</si>
  <si>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</si>
  <si>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</si>
  <si>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</si>
  <si>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</si>
  <si>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</si>
  <si>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</si>
  <si>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</si>
  <si>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</si>
  <si>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</si>
  <si>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</si>
  <si>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</si>
  <si>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</si>
  <si>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</si>
  <si>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</si>
  <si>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</si>
  <si>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</si>
  <si>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</si>
  <si>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</si>
  <si>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</si>
  <si>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</si>
  <si>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</si>
  <si>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</si>
  <si>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</si>
  <si>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</si>
  <si>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</si>
  <si>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</si>
  <si>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</si>
  <si>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</si>
  <si>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</si>
  <si>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</si>
  <si>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</si>
  <si>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</si>
  <si>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</si>
  <si>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</si>
  <si>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</si>
  <si>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</si>
  <si>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</si>
  <si>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</si>
  <si>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</si>
  <si>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</si>
  <si>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</si>
  <si>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</si>
  <si>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</si>
  <si>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</si>
  <si>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</si>
  <si>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</si>
  <si>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</si>
  <si>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</si>
  <si>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</si>
  <si>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</si>
  <si>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</si>
  <si>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</si>
  <si>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</si>
  <si>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</si>
  <si>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</si>
  <si>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</si>
  <si>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</si>
  <si>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</si>
  <si>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</si>
  <si>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</si>
  <si>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</si>
  <si>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</si>
  <si>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</si>
  <si>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</si>
  <si>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</si>
  <si>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</si>
  <si>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</si>
  <si>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</si>
  <si>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</si>
  <si>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</si>
  <si>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</si>
  <si>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</si>
  <si>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</si>
  <si>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</si>
  <si>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</si>
  <si>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</si>
  <si>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</si>
  <si>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</si>
  <si>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</si>
  <si>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</si>
  <si>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</si>
  <si>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</si>
  <si>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</si>
  <si>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</si>
  <si>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</si>
  <si>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</si>
  <si>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</si>
  <si>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</si>
  <si>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</si>
  <si>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</si>
  <si>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</si>
  <si>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</si>
  <si>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</si>
  <si>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</si>
  <si>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</si>
  <si>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</si>
  <si>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</si>
  <si>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</si>
  <si>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</si>
  <si>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</si>
  <si>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</si>
  <si>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</si>
  <si>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</si>
  <si>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</si>
  <si>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</si>
  <si>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</si>
  <si>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</si>
  <si>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</si>
  <si>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</si>
  <si>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</si>
  <si>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</si>
  <si>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</si>
  <si>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</si>
  <si>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</si>
  <si>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</si>
  <si>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</si>
  <si>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</si>
  <si>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</si>
  <si>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</si>
  <si>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</si>
  <si>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</si>
  <si>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</si>
  <si>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</si>
  <si>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</si>
  <si>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</si>
  <si>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</si>
  <si>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</si>
  <si>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</si>
  <si>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</si>
  <si>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</si>
  <si>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</si>
  <si>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</si>
  <si>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</si>
  <si>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</si>
  <si>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</si>
  <si>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</si>
  <si>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</si>
  <si>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</si>
  <si>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</si>
  <si>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</si>
  <si>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</si>
  <si>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</si>
  <si>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</si>
  <si>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</si>
  <si>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</si>
  <si>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</si>
  <si>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</si>
  <si>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</si>
  <si>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</si>
  <si>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</si>
  <si>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</si>
  <si>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</si>
  <si>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</si>
  <si>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</si>
  <si>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</si>
  <si>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</si>
  <si>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</si>
  <si>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</si>
  <si>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</si>
  <si>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</si>
  <si>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</si>
  <si>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</si>
  <si>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</si>
  <si>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</si>
  <si>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</si>
  <si>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</si>
  <si>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</si>
  <si>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</si>
  <si>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</si>
  <si>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</si>
  <si>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</si>
  <si>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</si>
  <si>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</si>
  <si>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</si>
  <si>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</si>
  <si>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</si>
  <si>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</si>
  <si>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</si>
  <si>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</si>
  <si>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</si>
  <si>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</si>
  <si>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</si>
  <si>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</si>
  <si>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</si>
  <si>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</si>
  <si>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</si>
  <si>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</si>
  <si>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</si>
  <si>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</si>
  <si>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</si>
  <si>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</si>
  <si>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</si>
  <si>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</si>
  <si>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</si>
  <si>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</si>
  <si>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</si>
  <si>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</si>
  <si>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</si>
  <si>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</si>
  <si>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</si>
  <si>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</si>
  <si>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</si>
  <si>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</si>
  <si>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</si>
  <si>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</si>
  <si>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</si>
  <si>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</si>
  <si>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</si>
  <si>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</si>
  <si>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</si>
  <si>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</si>
  <si>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</si>
  <si>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</si>
  <si>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</si>
  <si>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</si>
  <si>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</si>
  <si>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</si>
  <si>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</si>
  <si>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</si>
  <si>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</si>
  <si>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</si>
  <si>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</si>
  <si>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</si>
  <si>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</si>
  <si>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</si>
  <si>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</si>
  <si>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</si>
  <si>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</si>
  <si>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</si>
  <si>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</si>
  <si>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</si>
  <si>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</si>
  <si>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</si>
  <si>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</si>
  <si>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</si>
  <si>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</si>
  <si>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</si>
  <si>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</si>
  <si>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</si>
  <si>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</si>
  <si>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</si>
  <si>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</si>
  <si>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</si>
  <si>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</si>
  <si>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</si>
  <si>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</si>
  <si>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</si>
  <si>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</si>
  <si>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</si>
  <si>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</si>
  <si>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</si>
  <si>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</si>
  <si>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</si>
  <si>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</si>
  <si>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</si>
  <si>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</si>
  <si>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</si>
  <si>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</si>
  <si>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</si>
  <si>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</si>
  <si>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</si>
  <si>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</si>
  <si>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</si>
  <si>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</si>
  <si>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</si>
  <si>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</si>
  <si>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</si>
  <si>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</si>
  <si>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</si>
  <si>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</si>
  <si>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</si>
  <si>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</si>
  <si>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</si>
  <si>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</si>
  <si>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</si>
  <si>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</si>
  <si>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</si>
  <si>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</si>
  <si>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</si>
  <si>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</si>
  <si>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</si>
  <si>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</si>
  <si>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</si>
  <si>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</si>
  <si>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</si>
  <si>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</si>
  <si>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</si>
  <si>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</si>
  <si>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</si>
  <si>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</si>
  <si>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</si>
  <si>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</si>
  <si>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</si>
  <si>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</si>
  <si>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</si>
  <si>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</si>
  <si>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</si>
  <si>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</si>
  <si>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</si>
  <si>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</si>
  <si>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</si>
  <si>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</si>
  <si>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</si>
  <si>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</si>
  <si>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</si>
  <si>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</si>
  <si>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</si>
  <si>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</si>
  <si>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</si>
  <si>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</si>
  <si>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</si>
  <si>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</si>
  <si>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</si>
  <si>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</si>
  <si>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</si>
  <si>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</si>
  <si>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</si>
  <si>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</si>
  <si>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</si>
  <si>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</si>
  <si>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</si>
  <si>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</si>
  <si>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</si>
  <si>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</si>
  <si>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</si>
  <si>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</si>
  <si>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</si>
  <si>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</si>
  <si>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</si>
  <si>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</si>
  <si>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</si>
  <si>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</si>
  <si>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</si>
  <si>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</si>
  <si>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</si>
  <si>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</si>
  <si>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</si>
  <si>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</si>
  <si>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</si>
  <si>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</si>
  <si>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</si>
  <si>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</si>
  <si>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</si>
  <si>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</si>
  <si>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</si>
  <si>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</si>
  <si>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</si>
  <si>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</si>
  <si>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</si>
  <si>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</si>
  <si>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</si>
  <si>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</si>
  <si>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</si>
  <si>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</si>
  <si>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</si>
  <si>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</si>
  <si>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</si>
  <si>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</si>
  <si>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</si>
  <si>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</si>
  <si>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</si>
  <si>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</si>
  <si>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</si>
  <si>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</si>
  <si>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</si>
  <si>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</si>
  <si>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</si>
  <si>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</si>
  <si>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</si>
  <si>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</si>
  <si>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</si>
  <si>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</si>
  <si>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</si>
  <si>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</si>
  <si>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</si>
  <si>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</si>
  <si>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</si>
  <si>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</si>
  <si>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</si>
  <si>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</si>
  <si>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</si>
  <si>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</si>
  <si>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</si>
  <si>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</si>
  <si>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</si>
  <si>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</si>
  <si>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</si>
  <si>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</si>
  <si>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</si>
  <si>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</si>
  <si>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</si>
  <si>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</si>
  <si>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</si>
  <si>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</si>
  <si>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</si>
  <si>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</si>
  <si>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</si>
  <si>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</si>
  <si>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</si>
  <si>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</si>
  <si>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</si>
  <si>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</si>
  <si>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</si>
  <si>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</si>
  <si>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</si>
  <si>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</si>
  <si>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</si>
  <si>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</si>
  <si>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</si>
  <si>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</si>
  <si>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</si>
  <si>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</si>
  <si>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</si>
  <si>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</si>
  <si>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</si>
  <si>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</si>
  <si>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</si>
  <si>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</si>
  <si>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</si>
  <si>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</si>
  <si>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</si>
  <si>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</si>
  <si>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</si>
  <si>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</si>
  <si>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</si>
  <si>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</si>
  <si>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</si>
  <si>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</si>
  <si>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</si>
  <si>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</si>
  <si>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</si>
  <si>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</si>
  <si>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</si>
  <si>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</si>
  <si>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</si>
  <si>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</si>
  <si>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</si>
  <si>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</si>
  <si>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</si>
  <si>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</si>
  <si>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</si>
  <si>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</si>
  <si>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</si>
  <si>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</si>
  <si>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</si>
  <si>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</si>
  <si>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</si>
  <si>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</si>
  <si>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</si>
  <si>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</si>
  <si>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</si>
  <si>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</si>
  <si>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</si>
  <si>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</si>
  <si>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</si>
  <si>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</si>
  <si>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</si>
  <si>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</si>
  <si>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</si>
  <si>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</si>
  <si>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</si>
  <si>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</si>
  <si>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</si>
  <si>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</si>
  <si>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</si>
  <si>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</si>
  <si>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</si>
  <si>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</si>
  <si>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</si>
  <si>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</si>
  <si>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</si>
  <si>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</si>
  <si>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</si>
  <si>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</si>
  <si>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</si>
  <si>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</si>
  <si>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</si>
  <si>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</si>
  <si>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</si>
  <si>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</si>
  <si>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</si>
  <si>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</si>
  <si>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</si>
  <si>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</si>
  <si>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</si>
  <si>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</si>
  <si>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</si>
  <si>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</si>
  <si>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</si>
  <si>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</si>
  <si>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</si>
  <si>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</si>
  <si>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</si>
  <si>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</si>
  <si>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</si>
  <si>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</si>
  <si>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</si>
  <si>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</si>
  <si>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</si>
  <si>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</si>
  <si>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</si>
  <si>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</si>
  <si>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</si>
  <si>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</si>
  <si>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</si>
  <si>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</si>
  <si>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</si>
  <si>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</si>
  <si>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</si>
  <si>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</si>
  <si>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</si>
  <si>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</si>
  <si>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</si>
  <si>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</si>
  <si>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</si>
  <si>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</si>
  <si>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</si>
  <si>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</si>
  <si>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</si>
  <si>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</si>
  <si>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</si>
  <si>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</si>
  <si>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</si>
  <si>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</si>
  <si>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</si>
  <si>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</si>
  <si>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</si>
  <si>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</si>
  <si>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</si>
  <si>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</si>
  <si>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</si>
  <si>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</si>
  <si>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</si>
  <si>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</si>
  <si>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</si>
  <si>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</si>
  <si>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</si>
  <si>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</si>
  <si>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</si>
  <si>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</si>
  <si>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</si>
  <si>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</si>
  <si>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</si>
  <si>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</si>
  <si>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</si>
  <si>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</si>
  <si>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</si>
  <si>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</si>
  <si>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</si>
  <si>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</si>
  <si>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</si>
  <si>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</si>
  <si>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</si>
  <si>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</si>
  <si>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</si>
  <si>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</si>
  <si>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</si>
  <si>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</si>
  <si>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</si>
  <si>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</si>
  <si>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</si>
  <si>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</si>
  <si>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</si>
  <si>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</si>
  <si>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</si>
  <si>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</si>
  <si>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</si>
  <si>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</si>
  <si>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</si>
  <si>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</si>
  <si>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</si>
  <si>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</si>
  <si>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</si>
  <si>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</si>
  <si>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</si>
  <si>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</si>
  <si>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</si>
  <si>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</si>
  <si>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</si>
  <si>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</si>
  <si>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</si>
  <si>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</si>
  <si>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</si>
  <si>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</si>
  <si>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</si>
  <si>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</si>
  <si>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</si>
  <si>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</si>
  <si>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</si>
  <si>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</si>
  <si>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</si>
  <si>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</si>
  <si>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</si>
  <si>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</si>
  <si>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</si>
  <si>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</si>
  <si>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</si>
  <si>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</si>
  <si>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</si>
  <si>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</si>
  <si>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</si>
  <si>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</si>
  <si>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</si>
  <si>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</si>
  <si>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</si>
  <si>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</si>
  <si>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</si>
  <si>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</si>
  <si>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</si>
  <si>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</si>
  <si>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</si>
  <si>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</si>
  <si>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</si>
  <si>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</si>
  <si>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</si>
  <si>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</si>
  <si>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</si>
  <si>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</si>
  <si>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</si>
  <si>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</si>
  <si>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</si>
  <si>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</si>
  <si>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</si>
  <si>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</si>
  <si>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</si>
  <si>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</si>
  <si>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</si>
  <si>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</si>
  <si>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</si>
  <si>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</si>
  <si>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</si>
  <si>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</si>
  <si>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</si>
  <si>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</si>
  <si>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</si>
  <si>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</si>
  <si>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</si>
  <si>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</si>
  <si>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</si>
  <si>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</si>
  <si>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</si>
  <si>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</si>
  <si>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</si>
  <si>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</si>
  <si>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</si>
  <si>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</si>
  <si>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</si>
  <si>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</si>
  <si>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</si>
  <si>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</si>
  <si>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</si>
  <si>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</si>
  <si>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</si>
  <si>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</si>
  <si>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</si>
  <si>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</si>
  <si>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</si>
  <si>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</si>
  <si>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</si>
  <si>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</si>
  <si>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</si>
  <si>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</si>
  <si>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</si>
  <si>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</si>
  <si>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</si>
  <si>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</si>
  <si>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</si>
  <si>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</si>
  <si>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</si>
  <si>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</si>
  <si>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</si>
  <si>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</si>
  <si>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</si>
  <si>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</si>
  <si>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</si>
  <si>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</si>
  <si>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</si>
  <si>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</si>
  <si>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</si>
  <si>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</si>
  <si>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</si>
  <si>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</si>
  <si>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</si>
  <si>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</si>
  <si>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</si>
  <si>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</si>
  <si>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</si>
  <si>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</si>
  <si>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</si>
  <si>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</si>
  <si>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</si>
  <si>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</si>
  <si>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</si>
  <si>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</si>
  <si>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</si>
  <si>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</si>
  <si>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</si>
  <si>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</si>
  <si>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</si>
  <si>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</si>
  <si>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</si>
  <si>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</si>
  <si>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</si>
  <si>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</si>
  <si>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</si>
  <si>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</si>
  <si>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</si>
  <si>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</si>
  <si>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</si>
  <si>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</si>
  <si>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</si>
  <si>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</si>
  <si>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</si>
  <si>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</si>
  <si>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</si>
  <si>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</si>
  <si>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</si>
  <si>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</si>
  <si>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</si>
  <si>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</si>
  <si>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</si>
  <si>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</si>
  <si>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</si>
  <si>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</si>
  <si>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</si>
  <si>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</si>
  <si>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</si>
  <si>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</si>
  <si>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</si>
  <si>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</si>
  <si>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</si>
  <si>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</si>
  <si>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</si>
  <si>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</si>
  <si>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</si>
  <si>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</si>
  <si>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</si>
  <si>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</si>
  <si>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</si>
  <si>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</si>
  <si>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</si>
  <si>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</si>
  <si>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</si>
  <si>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</si>
  <si>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</si>
  <si>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</si>
  <si>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</si>
  <si>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</si>
  <si>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</si>
  <si>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</si>
  <si>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</si>
  <si>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</si>
  <si>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</si>
  <si>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</si>
  <si>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</si>
  <si>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</si>
  <si>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</si>
  <si>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</si>
  <si>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</si>
  <si>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</si>
  <si>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</si>
  <si>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</si>
  <si>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</si>
  <si>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</si>
  <si>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</si>
  <si>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</si>
  <si>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</si>
  <si>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</si>
  <si>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</si>
  <si>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</si>
  <si>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</si>
  <si>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</si>
  <si>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</si>
  <si>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</si>
  <si>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</si>
  <si>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</si>
  <si>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</si>
  <si>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</si>
  <si>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</si>
  <si>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</si>
  <si>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</si>
  <si>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</si>
  <si>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</si>
  <si>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</si>
  <si>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</si>
  <si>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</si>
  <si>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</si>
  <si>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</si>
  <si>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</si>
  <si>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</si>
  <si>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</si>
  <si>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</si>
  <si>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</si>
  <si>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</si>
  <si>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</si>
  <si>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</si>
  <si>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</si>
  <si>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</si>
  <si>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</si>
  <si>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</si>
  <si>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</si>
  <si>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</si>
  <si>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</si>
  <si>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</si>
  <si>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</si>
  <si>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</si>
  <si>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</si>
  <si>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</si>
  <si>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</si>
  <si>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</si>
  <si>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</si>
  <si>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</si>
  <si>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</si>
  <si>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</si>
  <si>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</si>
  <si>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</si>
  <si>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</si>
  <si>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</si>
  <si>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</si>
  <si>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</si>
  <si>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</si>
  <si>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</si>
  <si>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</si>
  <si>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</si>
  <si>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</si>
  <si>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</si>
  <si>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</si>
  <si>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</si>
  <si>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</si>
  <si>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</si>
  <si>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</si>
  <si>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</si>
  <si>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</si>
  <si>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</si>
  <si>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</si>
  <si>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</si>
  <si>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</si>
  <si>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</si>
  <si>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</si>
  <si>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</si>
  <si>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</si>
  <si>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</si>
  <si>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</si>
  <si>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</si>
  <si>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</si>
  <si>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</si>
  <si>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</si>
  <si>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</si>
  <si>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</si>
  <si>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</si>
  <si>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</si>
  <si>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</si>
  <si>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</si>
  <si>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</si>
  <si>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</si>
  <si>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</si>
  <si>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</si>
  <si>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</si>
  <si>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</si>
  <si>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</si>
  <si>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</si>
  <si>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</si>
  <si>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</si>
  <si>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</si>
  <si>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</si>
  <si>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</si>
  <si>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</si>
  <si>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</si>
  <si>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</si>
  <si>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</si>
  <si>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</si>
  <si>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</si>
  <si>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</si>
  <si>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</si>
  <si>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</si>
  <si>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</si>
  <si>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</si>
  <si>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</si>
  <si>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</si>
  <si>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</si>
  <si>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</si>
  <si>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</si>
  <si>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</si>
  <si>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</si>
  <si>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</si>
  <si>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</si>
  <si>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</si>
  <si>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</si>
  <si>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</si>
  <si>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</si>
  <si>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</si>
  <si>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</si>
  <si>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</si>
  <si>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</si>
  <si>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</si>
  <si>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</si>
  <si>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</si>
  <si>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</si>
  <si>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</si>
  <si>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</si>
  <si>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</si>
  <si>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</si>
  <si>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</si>
  <si>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</si>
  <si>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</si>
  <si>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</si>
  <si>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</si>
  <si>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</si>
  <si>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</si>
  <si>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</si>
  <si>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</si>
  <si>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</si>
  <si>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</si>
  <si>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</si>
  <si>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</si>
  <si>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</si>
  <si>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</si>
  <si>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</si>
  <si>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</si>
  <si>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</si>
  <si>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</si>
  <si>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</si>
  <si>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</si>
  <si>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</si>
  <si>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</si>
  <si>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</si>
  <si>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</si>
  <si>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</si>
  <si>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</si>
  <si>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</si>
  <si>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</si>
  <si>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</si>
  <si>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</si>
  <si>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</si>
  <si>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</si>
  <si>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</si>
  <si>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</si>
  <si>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</si>
  <si>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</si>
  <si>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</si>
  <si>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</si>
  <si>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</si>
  <si>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</si>
  <si>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</si>
  <si>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</si>
  <si>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</si>
  <si>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</si>
  <si>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</si>
  <si>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</si>
  <si>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</si>
  <si>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</si>
  <si>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</si>
  <si>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</si>
  <si>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</si>
  <si>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</si>
  <si>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</si>
  <si>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</si>
  <si>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</si>
  <si>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</si>
  <si>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</si>
  <si>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</si>
  <si>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</si>
  <si>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</si>
  <si>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</si>
  <si>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</si>
  <si>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</si>
  <si>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</si>
  <si>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</si>
  <si>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</si>
  <si>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</si>
  <si>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</si>
  <si>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</si>
  <si>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</si>
  <si>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</si>
  <si>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</si>
  <si>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</si>
  <si>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</si>
  <si>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</si>
  <si>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</si>
  <si>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</si>
  <si>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</si>
  <si>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</si>
  <si>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</si>
  <si>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</si>
  <si>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</si>
  <si>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</si>
  <si>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</si>
  <si>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</si>
  <si>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</si>
  <si>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</si>
  <si>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</si>
  <si>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</si>
  <si>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</si>
  <si>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</si>
  <si>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</si>
  <si>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</si>
  <si>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</si>
  <si>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</si>
  <si>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</si>
  <si>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</si>
  <si>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</si>
  <si>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</si>
  <si>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</si>
  <si>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</si>
  <si>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</si>
  <si>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</si>
  <si>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</si>
  <si>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</si>
  <si>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</si>
  <si>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</si>
  <si>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</si>
  <si>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</si>
  <si>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</si>
  <si>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</si>
  <si>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</si>
  <si>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</si>
  <si>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</si>
  <si>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</si>
  <si>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</si>
  <si>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</si>
  <si>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</si>
  <si>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</si>
  <si>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</si>
  <si>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</si>
  <si>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</si>
  <si>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</si>
  <si>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</si>
  <si>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</si>
  <si>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</si>
  <si>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</si>
  <si>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</si>
  <si>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</si>
  <si>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</si>
  <si>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</si>
  <si>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</si>
  <si>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</si>
  <si>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</si>
  <si>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</si>
  <si>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</si>
  <si>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</si>
  <si>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</si>
  <si>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</si>
  <si>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</si>
  <si>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</si>
  <si>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</si>
  <si>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</si>
  <si>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</si>
  <si>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</si>
  <si>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</si>
  <si>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</si>
  <si>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</si>
  <si>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</si>
  <si>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</si>
  <si>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</si>
  <si>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</si>
  <si>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</si>
  <si>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</si>
  <si>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</si>
  <si>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</si>
  <si>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</si>
  <si>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</si>
  <si>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</si>
  <si>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</si>
  <si>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</si>
  <si>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</si>
  <si>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</si>
  <si>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</si>
  <si>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</si>
  <si>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</si>
  <si>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</si>
  <si>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</si>
  <si>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</si>
  <si>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</si>
  <si>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</si>
  <si>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</si>
  <si>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</si>
  <si>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</si>
  <si>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</si>
  <si>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</si>
  <si>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</si>
  <si>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</si>
  <si>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</si>
  <si>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</si>
  <si>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</si>
  <si>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</si>
  <si>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</si>
  <si>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</si>
  <si>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</si>
  <si>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</si>
  <si>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</si>
  <si>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</si>
  <si>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</si>
  <si>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</si>
  <si>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</si>
  <si>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</si>
  <si>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</si>
  <si>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</si>
  <si>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</si>
  <si>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</si>
  <si>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</si>
  <si>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</si>
  <si>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</si>
  <si>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</si>
  <si>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</si>
  <si>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</si>
  <si>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</si>
  <si>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</si>
  <si>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</si>
  <si>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</si>
  <si>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</si>
  <si>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</si>
  <si>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</si>
  <si>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</si>
  <si>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</si>
  <si>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</si>
  <si>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</si>
  <si>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</si>
  <si>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</si>
  <si>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</si>
  <si>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</si>
  <si>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</si>
  <si>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</si>
  <si>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</si>
  <si>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</si>
  <si>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</si>
  <si>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</si>
  <si>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</si>
  <si>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</si>
  <si>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</si>
  <si>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</si>
  <si>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</si>
  <si>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</si>
  <si>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</si>
  <si>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</si>
  <si>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</si>
  <si>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</si>
  <si>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</si>
  <si>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</si>
  <si>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</si>
  <si>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</si>
  <si>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</si>
  <si>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</si>
  <si>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</si>
  <si>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</si>
  <si>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</si>
  <si>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</si>
  <si>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</si>
  <si>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</si>
  <si>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</si>
  <si>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</si>
  <si>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</si>
  <si>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</si>
  <si>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</si>
  <si>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</si>
  <si>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</si>
  <si>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</si>
  <si>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</si>
  <si>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</si>
  <si>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</si>
  <si>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</si>
  <si>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</si>
  <si>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</si>
  <si>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</si>
  <si>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</si>
  <si>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</si>
  <si>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</si>
  <si>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</si>
  <si>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</si>
  <si>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</si>
  <si>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</si>
  <si>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</si>
  <si>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</si>
  <si>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</si>
  <si>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</si>
  <si>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</si>
  <si>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</si>
  <si>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</si>
  <si>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</si>
  <si>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</si>
  <si>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</si>
  <si>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</si>
  <si>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</si>
  <si>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</si>
  <si>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</si>
  <si>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</si>
  <si>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</si>
  <si>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</si>
  <si>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</si>
  <si>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</si>
  <si>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</si>
  <si>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</si>
  <si>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</si>
  <si>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</si>
  <si>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</si>
  <si>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</si>
  <si>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</si>
  <si>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</si>
  <si>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</si>
  <si>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</si>
  <si>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</si>
  <si>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</si>
  <si>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</si>
  <si>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</si>
  <si>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</si>
  <si>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</si>
  <si>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</si>
  <si>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</si>
  <si>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</si>
  <si>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</si>
  <si>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</si>
  <si>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</si>
  <si>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</si>
  <si>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</si>
  <si>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</si>
  <si>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</si>
  <si>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</si>
  <si>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</si>
  <si>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</si>
  <si>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</si>
  <si>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</si>
  <si>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</si>
  <si>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</si>
  <si>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</si>
  <si>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</si>
  <si>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</si>
  <si>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</si>
  <si>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</si>
  <si>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</si>
  <si>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</si>
  <si>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</si>
  <si>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</si>
  <si>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</si>
  <si>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</si>
  <si>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</si>
  <si>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</si>
  <si>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</si>
  <si>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</si>
  <si>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</si>
  <si>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</si>
  <si>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</si>
  <si>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</si>
  <si>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</si>
  <si>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</si>
  <si>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</si>
  <si>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</si>
  <si>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</si>
  <si>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</si>
  <si>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</si>
  <si>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</si>
  <si>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</si>
  <si>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</si>
  <si>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</si>
  <si>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</si>
  <si>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</si>
  <si>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</si>
  <si>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</si>
  <si>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</si>
  <si>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</si>
  <si>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</si>
  <si>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</si>
  <si>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</si>
  <si>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</si>
  <si>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</si>
  <si>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</si>
  <si>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</si>
  <si>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</si>
  <si>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</si>
  <si>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</si>
  <si>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</si>
  <si>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</si>
  <si>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</si>
  <si>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</si>
  <si>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</si>
  <si>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</si>
  <si>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</si>
  <si>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</si>
  <si>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</si>
  <si>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</si>
  <si>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</si>
  <si>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</si>
  <si>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</si>
  <si>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</si>
  <si>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</si>
  <si>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</si>
  <si>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</si>
  <si>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</si>
  <si>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</si>
  <si>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</si>
  <si>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</si>
  <si>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</si>
  <si>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</si>
  <si>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</si>
  <si>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</si>
  <si>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</si>
  <si>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</si>
  <si>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</si>
  <si>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</si>
  <si>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</si>
  <si>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</si>
  <si>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</si>
  <si>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</si>
  <si>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</si>
  <si>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</si>
  <si>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</si>
  <si>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</si>
  <si>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</si>
  <si>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</si>
  <si>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</si>
  <si>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</si>
  <si>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</si>
  <si>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</si>
  <si>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</si>
  <si>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</si>
  <si>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</si>
  <si>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</si>
  <si>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</si>
  <si>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</si>
  <si>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</si>
  <si>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</si>
  <si>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</si>
  <si>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</si>
  <si>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</si>
  <si>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</si>
  <si>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</si>
  <si>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</si>
  <si>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</si>
  <si>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</si>
  <si>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</si>
  <si>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</si>
  <si>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</si>
  <si>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</si>
  <si>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</si>
  <si>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</si>
  <si>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</si>
  <si>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</si>
  <si>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</si>
  <si>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</si>
  <si>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</si>
  <si>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</si>
  <si>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</si>
  <si>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</si>
  <si>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</si>
  <si>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</si>
  <si>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</si>
  <si>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</si>
  <si>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</si>
  <si>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</si>
  <si>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</si>
  <si>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</si>
  <si>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</si>
  <si>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</si>
  <si>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</si>
  <si>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</si>
  <si>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</si>
  <si>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</si>
  <si>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</si>
  <si>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</si>
  <si>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</si>
  <si>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</si>
  <si>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</si>
  <si>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</si>
  <si>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</si>
  <si>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</si>
  <si>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</si>
  <si>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</si>
  <si>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</si>
  <si>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</si>
  <si>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</si>
  <si>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</si>
  <si>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</si>
  <si>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</si>
  <si>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</si>
  <si>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</si>
  <si>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</si>
  <si>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</si>
  <si>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</si>
  <si>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</si>
  <si>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</si>
  <si>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</si>
  <si>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</si>
  <si>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</si>
  <si>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</si>
  <si>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</si>
  <si>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</si>
  <si>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</si>
  <si>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</si>
  <si>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</si>
  <si>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</si>
  <si>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</si>
  <si>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</si>
  <si>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</si>
  <si>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</si>
  <si>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</si>
  <si>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</si>
  <si>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</si>
  <si>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</si>
  <si>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</si>
  <si>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</si>
  <si>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</si>
  <si>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</si>
  <si>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</si>
  <si>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</si>
  <si>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</si>
  <si>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</si>
  <si>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</si>
  <si>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</si>
  <si>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</si>
  <si>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</si>
  <si>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</si>
  <si>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</si>
  <si>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</si>
  <si>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</si>
  <si>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</si>
  <si>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</si>
  <si>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</si>
  <si>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</si>
  <si>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</si>
  <si>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</si>
  <si>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</si>
  <si>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</si>
  <si>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</si>
  <si>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</si>
  <si>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</si>
  <si>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</si>
  <si>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</si>
  <si>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</si>
  <si>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</si>
  <si>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</si>
  <si>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</si>
  <si>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</si>
  <si>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</si>
  <si>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</si>
  <si>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</si>
  <si>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</si>
  <si>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</si>
  <si>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</si>
  <si>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</si>
  <si>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</si>
  <si>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</si>
  <si>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</si>
  <si>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</si>
  <si>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</si>
  <si>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</si>
  <si>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</si>
  <si>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</si>
  <si>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</si>
  <si>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</si>
  <si>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</si>
  <si>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</si>
  <si>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</si>
  <si>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</si>
  <si>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</si>
  <si>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</si>
  <si>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</si>
  <si>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</si>
  <si>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</si>
  <si>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</si>
  <si>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</si>
  <si>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</si>
  <si>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</si>
  <si>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</si>
  <si>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</si>
  <si>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</si>
  <si>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</si>
  <si>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</si>
  <si>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</si>
  <si>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</si>
  <si>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</si>
  <si>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</si>
  <si>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</si>
  <si>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</si>
  <si>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</si>
  <si>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</si>
  <si>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</si>
  <si>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</si>
  <si>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</si>
  <si>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</si>
  <si>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</si>
  <si>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</si>
  <si>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</si>
  <si>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</si>
  <si>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</si>
  <si>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</si>
  <si>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</si>
  <si>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</si>
  <si>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</si>
  <si>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</si>
  <si>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</si>
  <si>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</si>
  <si>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</si>
  <si>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</si>
  <si>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</si>
  <si>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</si>
  <si>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</si>
  <si>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</si>
  <si>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</si>
  <si>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</si>
  <si>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</si>
  <si>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</si>
  <si>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</si>
  <si>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</si>
  <si>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</si>
  <si>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</si>
  <si>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</si>
  <si>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</si>
  <si>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</si>
  <si>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</si>
  <si>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</si>
  <si>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</si>
  <si>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</si>
  <si>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</si>
  <si>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</si>
  <si>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</si>
  <si>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</si>
  <si>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</si>
  <si>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</si>
  <si>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</si>
  <si>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</si>
  <si>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</si>
  <si>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</si>
  <si>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</si>
  <si>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</si>
  <si>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</si>
  <si>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</si>
  <si>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</si>
  <si>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</si>
  <si>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</si>
  <si>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</si>
  <si>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</si>
  <si>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</si>
  <si>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</si>
  <si>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</si>
  <si>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</si>
  <si>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</si>
  <si>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</si>
  <si>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</si>
  <si>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</si>
  <si>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</si>
  <si>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</si>
  <si>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</si>
  <si>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</si>
  <si>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</si>
  <si>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</si>
  <si>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</si>
  <si>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</si>
  <si>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</si>
  <si>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</si>
  <si>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</si>
  <si>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</si>
  <si>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</si>
  <si>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</si>
  <si>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</si>
  <si>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</si>
  <si>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</si>
  <si>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</si>
  <si>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</si>
  <si>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</si>
  <si>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</si>
  <si>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</si>
  <si>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</si>
  <si>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</si>
  <si>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</si>
  <si>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</si>
  <si>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</si>
  <si>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</si>
  <si>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</si>
  <si>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</si>
  <si>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</si>
  <si>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</si>
  <si>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</si>
  <si>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</si>
  <si>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</si>
  <si>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</si>
  <si>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</si>
  <si>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</si>
  <si>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</si>
  <si>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</si>
  <si>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</si>
  <si>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</si>
  <si>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</si>
  <si>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</si>
  <si>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</si>
  <si>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</si>
  <si>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</si>
  <si>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</si>
  <si>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</si>
  <si>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</si>
  <si>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</si>
  <si>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</si>
  <si>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</si>
  <si>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</si>
  <si>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</si>
  <si>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</si>
  <si>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</si>
  <si>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</si>
  <si>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</si>
  <si>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</si>
  <si>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</si>
  <si>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</si>
  <si>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</si>
  <si>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</si>
  <si>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</si>
  <si>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</si>
  <si>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</si>
  <si>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</si>
  <si>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</si>
  <si>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</si>
  <si>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</si>
  <si>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</si>
  <si>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</si>
  <si>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</si>
  <si>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</si>
  <si>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</si>
  <si>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</si>
  <si>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</si>
  <si>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</si>
  <si>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</si>
  <si>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</si>
  <si>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</si>
  <si>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</si>
  <si>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</si>
  <si>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</si>
  <si>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</si>
  <si>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</si>
  <si>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</si>
  <si>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</si>
  <si>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</si>
  <si>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</si>
  <si>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</si>
  <si>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</si>
  <si>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</si>
  <si>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</si>
  <si>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</si>
  <si>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</si>
  <si>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</si>
  <si>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</si>
  <si>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</si>
  <si>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</si>
  <si>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</si>
  <si>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</si>
  <si>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</si>
  <si>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</si>
  <si>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</si>
  <si>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</si>
  <si>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</si>
  <si>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</si>
  <si>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</si>
  <si>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</si>
  <si>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</si>
  <si>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</si>
  <si>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</si>
  <si>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</si>
  <si>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</si>
  <si>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</si>
  <si>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</si>
  <si>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</si>
  <si>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</si>
  <si>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</si>
  <si>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</si>
  <si>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</si>
  <si>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</si>
  <si>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</si>
  <si>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</si>
  <si>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</si>
  <si>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</si>
  <si>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</si>
  <si>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</si>
  <si>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</si>
  <si>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</si>
  <si>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</si>
  <si>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</si>
  <si>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</si>
  <si>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</si>
  <si>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</si>
  <si>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</si>
  <si>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</si>
  <si>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</si>
  <si>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</si>
  <si>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</si>
  <si>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</si>
  <si>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</si>
  <si>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</si>
  <si>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</si>
  <si>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</si>
  <si>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</si>
  <si>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</si>
  <si>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</si>
  <si>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</si>
  <si>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</si>
  <si>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</si>
  <si>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</si>
  <si>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</si>
  <si>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</si>
  <si>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</si>
  <si>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</si>
  <si>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</si>
  <si>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</si>
  <si>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</si>
  <si>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</si>
  <si>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</si>
  <si>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</si>
  <si>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</si>
  <si>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</si>
  <si>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</si>
  <si>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</si>
  <si>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</si>
  <si>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</si>
  <si>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</si>
  <si>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</si>
  <si>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</si>
  <si>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</si>
  <si>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</si>
  <si>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</si>
  <si>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</si>
  <si>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</si>
  <si>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</si>
  <si>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</si>
  <si>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</si>
  <si>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</si>
  <si>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</si>
  <si>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</si>
  <si>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</si>
  <si>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</si>
  <si>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</si>
  <si>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</si>
  <si>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</si>
  <si>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</si>
  <si>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</si>
  <si>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</si>
  <si>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</si>
  <si>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</si>
  <si>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</si>
  <si>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</si>
  <si>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</si>
  <si>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</si>
  <si>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</si>
  <si>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</si>
  <si>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</si>
  <si>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</si>
  <si>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</si>
  <si>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</si>
  <si>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</si>
  <si>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</si>
  <si>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</si>
  <si>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</si>
  <si>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</si>
  <si>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</si>
  <si>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</si>
  <si>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</si>
  <si>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</si>
  <si>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</si>
  <si>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</si>
  <si>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</si>
  <si>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</si>
  <si>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</si>
  <si>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</si>
  <si>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</si>
  <si>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</si>
  <si>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</si>
  <si>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</si>
  <si>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</si>
  <si>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</si>
  <si>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</si>
  <si>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</si>
  <si>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</si>
  <si>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</si>
  <si>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</si>
  <si>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</si>
  <si>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</si>
  <si>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</si>
  <si>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</si>
  <si>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</si>
  <si>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</si>
  <si>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</si>
  <si>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</si>
  <si>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</si>
  <si>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</si>
  <si>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</si>
  <si>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</si>
  <si>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</si>
  <si>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</si>
  <si>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</si>
  <si>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</si>
  <si>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</si>
  <si>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</si>
  <si>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</si>
  <si>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</si>
  <si>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</si>
  <si>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</si>
  <si>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</si>
  <si>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</si>
  <si>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</si>
  <si>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</si>
  <si>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</si>
  <si>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</si>
  <si>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</si>
  <si>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</si>
  <si>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</si>
  <si>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</si>
  <si>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</si>
  <si>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</si>
  <si>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</si>
  <si>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</si>
  <si>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</si>
  <si>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</si>
  <si>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</si>
  <si>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</si>
  <si>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</si>
  <si>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</si>
  <si>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</si>
  <si>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</si>
  <si>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</si>
  <si>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</si>
  <si>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</si>
  <si>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</si>
  <si>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</si>
  <si>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</si>
  <si>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</si>
  <si>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</si>
  <si>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</si>
  <si>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</si>
  <si>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</si>
  <si>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</si>
  <si>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</si>
  <si>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</si>
  <si>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</si>
  <si>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</si>
  <si>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</si>
  <si>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</si>
  <si>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</si>
  <si>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</si>
  <si>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</si>
  <si>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</si>
  <si>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</si>
  <si>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</si>
  <si>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</si>
  <si>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</si>
  <si>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</si>
  <si>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</si>
  <si>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</si>
  <si>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</si>
  <si>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</si>
  <si>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</si>
  <si>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</si>
  <si>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</si>
  <si>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</si>
  <si>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</si>
  <si>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</si>
  <si>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</si>
  <si>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</si>
  <si>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</si>
  <si>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</si>
  <si>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</si>
  <si>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</si>
  <si>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</si>
  <si>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</si>
  <si>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</si>
  <si>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</si>
  <si>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</si>
  <si>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</si>
  <si>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</si>
  <si>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</si>
  <si>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</si>
  <si>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</si>
  <si>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</si>
  <si>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</si>
  <si>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</si>
  <si>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</si>
  <si>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</si>
  <si>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</si>
  <si>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</si>
  <si>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</si>
  <si>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</si>
  <si>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</si>
  <si>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</si>
  <si>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</si>
  <si>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</si>
  <si>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</si>
  <si>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</si>
  <si>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</si>
  <si>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</si>
  <si>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</si>
  <si>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</si>
  <si>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</si>
  <si>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</si>
  <si>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</si>
  <si>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</si>
  <si>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</si>
  <si>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</si>
  <si>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</si>
  <si>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</si>
  <si>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</si>
  <si>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</si>
  <si>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</si>
  <si>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</si>
  <si>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</si>
  <si>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</si>
  <si>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</si>
  <si>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</si>
  <si>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</si>
  <si>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</si>
  <si>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</si>
  <si>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</si>
  <si>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</si>
  <si>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</si>
  <si>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</si>
  <si>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</si>
  <si>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</si>
  <si>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</si>
  <si>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</si>
  <si>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</si>
  <si>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</si>
  <si>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</si>
  <si>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</si>
  <si>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</si>
  <si>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</si>
  <si>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</si>
  <si>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</si>
  <si>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</si>
  <si>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</si>
  <si>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</si>
  <si>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</si>
  <si>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</si>
  <si>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</si>
  <si>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</si>
  <si>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</si>
  <si>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</si>
  <si>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</si>
  <si>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</si>
  <si>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</si>
  <si>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</si>
  <si>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</si>
  <si>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</si>
  <si>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</si>
  <si>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</si>
  <si>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</si>
  <si>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</si>
  <si>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</si>
  <si>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</si>
  <si>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</si>
  <si>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</si>
  <si>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</si>
  <si>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</si>
  <si>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</si>
  <si>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</si>
  <si>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</si>
  <si>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</si>
  <si>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</si>
  <si>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</si>
  <si>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</si>
  <si>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</si>
  <si>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</si>
  <si>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</si>
  <si>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</si>
  <si>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</si>
  <si>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</si>
  <si>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</si>
  <si>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</si>
  <si>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</si>
  <si>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</si>
  <si>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</si>
  <si>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</si>
  <si>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</si>
  <si>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</si>
  <si>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</si>
  <si>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</si>
  <si>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</si>
  <si>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</si>
  <si>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</si>
  <si>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</si>
  <si>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</si>
  <si>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</si>
  <si>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</si>
  <si>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</si>
  <si>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</si>
  <si>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</si>
  <si>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</si>
  <si>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</si>
  <si>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</si>
  <si>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</si>
  <si>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</si>
  <si>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</si>
  <si>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</si>
  <si>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</si>
  <si>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</si>
  <si>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</si>
  <si>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</si>
  <si>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</si>
  <si>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</si>
  <si>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</si>
  <si>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</si>
  <si>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</si>
  <si>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</si>
  <si>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</si>
  <si>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</si>
  <si>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</si>
  <si>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</si>
  <si>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</si>
  <si>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</si>
  <si>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</si>
  <si>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</si>
  <si>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</si>
  <si>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</si>
  <si>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</si>
  <si>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</si>
  <si>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</si>
  <si>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</si>
  <si>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</si>
  <si>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</si>
  <si>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</si>
  <si>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</si>
  <si>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</si>
  <si>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</si>
  <si>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</si>
  <si>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</si>
  <si>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</si>
  <si>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</si>
  <si>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</si>
  <si>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</si>
  <si>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</si>
  <si>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</si>
  <si>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</si>
  <si>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</si>
  <si>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</si>
  <si>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</si>
  <si>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</si>
  <si>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</si>
  <si>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</si>
  <si>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</si>
  <si>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</si>
  <si>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</si>
  <si>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</si>
  <si>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</si>
  <si>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</si>
  <si>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</si>
  <si>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</si>
  <si>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</si>
  <si>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</si>
  <si>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</si>
  <si>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</si>
  <si>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</si>
  <si>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</si>
  <si>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</si>
  <si>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</si>
  <si>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</si>
  <si>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</si>
  <si>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</si>
  <si>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</si>
  <si>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</si>
  <si>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</si>
  <si>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</si>
  <si>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</si>
  <si>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</si>
  <si>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</si>
  <si>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</si>
  <si>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</si>
  <si>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</si>
  <si>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</si>
  <si>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</si>
  <si>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</si>
  <si>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</si>
  <si>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</si>
  <si>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</si>
  <si>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</si>
  <si>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</si>
  <si>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</si>
  <si>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</si>
  <si>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</si>
  <si>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</si>
  <si>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</si>
  <si>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</si>
  <si>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</si>
  <si>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</si>
  <si>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</si>
  <si>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</si>
  <si>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</si>
  <si>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</si>
  <si>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</si>
  <si>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</si>
  <si>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</si>
  <si>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</si>
  <si>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</si>
  <si>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</si>
  <si>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</si>
  <si>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</si>
  <si>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</si>
  <si>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</si>
  <si>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</si>
  <si>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</si>
  <si>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</si>
  <si>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</si>
  <si>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</si>
  <si>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</si>
  <si>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</si>
  <si>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</si>
  <si>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</si>
  <si>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</si>
  <si>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</si>
  <si>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</si>
  <si>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</si>
  <si>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</si>
  <si>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</si>
  <si>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</si>
  <si>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</si>
  <si>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</si>
  <si>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</si>
  <si>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</si>
  <si>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</si>
  <si>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</si>
  <si>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</si>
  <si>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</si>
  <si>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</si>
  <si>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</si>
  <si>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</si>
  <si>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</si>
  <si>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</si>
  <si>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</si>
  <si>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</si>
  <si>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</si>
  <si>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</si>
  <si>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</si>
  <si>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</si>
  <si>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</si>
  <si>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</si>
  <si>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</si>
  <si>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</si>
  <si>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</si>
  <si>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</si>
  <si>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</si>
  <si>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</si>
  <si>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</si>
  <si>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</si>
  <si>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</si>
  <si>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</si>
  <si>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</si>
  <si>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</si>
  <si>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</si>
  <si>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</si>
  <si>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</si>
  <si>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</si>
  <si>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</si>
  <si>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</si>
  <si>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</si>
  <si>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</si>
  <si>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</si>
  <si>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</si>
  <si>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</si>
  <si>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</si>
  <si>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</si>
  <si>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</si>
  <si>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</si>
  <si>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</si>
  <si>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</si>
  <si>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</si>
  <si>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</si>
  <si>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</si>
  <si>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</si>
  <si>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</si>
  <si>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</si>
  <si>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</si>
  <si>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</si>
  <si>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</si>
  <si>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</si>
  <si>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</si>
  <si>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</si>
  <si>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</si>
  <si>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</si>
  <si>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</si>
  <si>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</si>
  <si>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</si>
  <si>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</si>
  <si>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</si>
  <si>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</si>
  <si>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</si>
  <si>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</si>
  <si>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</si>
  <si>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</si>
  <si>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</si>
  <si>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</si>
  <si>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</si>
  <si>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</si>
  <si>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</si>
  <si>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</si>
  <si>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</si>
  <si>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</si>
  <si>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</si>
  <si>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</si>
  <si>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</si>
  <si>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</si>
  <si>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</si>
  <si>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</si>
  <si>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</si>
  <si>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</si>
  <si>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</si>
  <si>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</si>
  <si>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</si>
  <si>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</si>
  <si>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</si>
  <si>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</si>
  <si>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</si>
  <si>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</si>
  <si>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</si>
  <si>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</si>
  <si>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</si>
  <si>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</si>
  <si>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</si>
  <si>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</si>
  <si>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</si>
  <si>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</si>
  <si>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</si>
  <si>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</si>
  <si>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</si>
  <si>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</si>
  <si>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</si>
  <si>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</si>
  <si>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</si>
  <si>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</si>
  <si>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</si>
  <si>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</si>
  <si>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</si>
  <si>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</si>
  <si>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</si>
  <si>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</si>
  <si>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</si>
  <si>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</si>
  <si>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</si>
  <si>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</si>
  <si>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</si>
  <si>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</si>
  <si>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</si>
  <si>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</si>
  <si>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</si>
  <si>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</si>
  <si>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</si>
  <si>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</si>
  <si>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</si>
  <si>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</si>
  <si>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</si>
  <si>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</si>
  <si>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</si>
  <si>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</si>
  <si>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</si>
  <si>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</si>
  <si>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</si>
  <si>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</si>
  <si>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</si>
  <si>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</si>
  <si>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</si>
  <si>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</si>
  <si>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</si>
  <si>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</si>
  <si>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</si>
  <si>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</si>
  <si>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</si>
  <si>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</si>
  <si>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</si>
  <si>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</si>
  <si>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</si>
  <si>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</si>
  <si>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</si>
  <si>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</si>
  <si>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</si>
  <si>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</si>
  <si>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</si>
  <si>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</si>
  <si>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</si>
  <si>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</si>
  <si>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</si>
  <si>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</si>
  <si>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</si>
  <si>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</si>
  <si>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</si>
  <si>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</si>
  <si>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</si>
  <si>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</si>
  <si>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</si>
  <si>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</si>
  <si>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</si>
  <si>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</si>
  <si>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</si>
  <si>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</si>
  <si>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</si>
  <si>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</si>
  <si>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</si>
  <si>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</si>
  <si>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</si>
  <si>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</si>
  <si>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</si>
  <si>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</si>
  <si>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</si>
  <si>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</si>
  <si>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</si>
  <si>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</si>
  <si>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</si>
  <si>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</si>
  <si>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</si>
  <si>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</si>
  <si>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</si>
  <si>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</si>
  <si>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</si>
  <si>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</si>
  <si>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</si>
  <si>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</si>
  <si>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</si>
  <si>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</si>
  <si>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</si>
  <si>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</si>
  <si>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</si>
  <si>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</si>
  <si>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</si>
  <si>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</si>
  <si>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</si>
  <si>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</si>
  <si>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</si>
  <si>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</si>
  <si>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</si>
  <si>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</si>
  <si>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</si>
  <si>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</si>
  <si>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</si>
  <si>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</si>
  <si>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</si>
  <si>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</si>
  <si>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</si>
  <si>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</si>
  <si>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</si>
  <si>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</si>
  <si>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</si>
  <si>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</si>
  <si>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</si>
  <si>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</si>
  <si>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</si>
  <si>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</si>
  <si>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</si>
  <si>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</si>
  <si>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</si>
  <si>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</si>
  <si>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</si>
  <si>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</si>
  <si>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</si>
  <si>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</si>
  <si>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</si>
  <si>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</si>
  <si>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</si>
  <si>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</si>
  <si>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</si>
  <si>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</si>
  <si>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</si>
  <si>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</si>
  <si>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</si>
  <si>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</si>
  <si>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</si>
  <si>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</si>
  <si>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</si>
  <si>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</si>
  <si>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</si>
  <si>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</si>
  <si>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</si>
  <si>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</si>
  <si>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</si>
  <si>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</si>
  <si>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</si>
  <si>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</si>
  <si>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</si>
  <si>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</si>
  <si>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</si>
  <si>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</si>
  <si>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</si>
  <si>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</si>
  <si>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</si>
  <si>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</si>
  <si>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</si>
  <si>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</si>
  <si>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</si>
  <si>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</si>
  <si>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</si>
  <si>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</si>
  <si>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</si>
  <si>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</si>
  <si>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</si>
  <si>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</si>
  <si>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</si>
  <si>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</si>
  <si>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</si>
  <si>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</si>
  <si>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</si>
  <si>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</si>
  <si>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</si>
  <si>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</si>
  <si>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</si>
  <si>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</si>
  <si>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</si>
  <si>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</si>
  <si>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</si>
  <si>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</si>
  <si>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</si>
  <si>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</si>
  <si>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</si>
  <si>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</si>
  <si>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</si>
  <si>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</si>
  <si>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</si>
  <si>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</si>
  <si>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</si>
  <si>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</si>
  <si>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</si>
  <si>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</si>
  <si>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</si>
  <si>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</si>
  <si>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</si>
  <si>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</si>
  <si>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</si>
  <si>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</si>
  <si>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</si>
  <si>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</si>
  <si>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</si>
  <si>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</si>
  <si>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</si>
  <si>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</si>
  <si>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</si>
  <si>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</si>
  <si>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</si>
  <si>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</si>
  <si>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</si>
  <si>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</si>
  <si>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</si>
  <si>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</si>
  <si>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</si>
  <si>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</si>
  <si>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</si>
  <si>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</si>
  <si>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</si>
  <si>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</si>
  <si>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</si>
  <si>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</si>
  <si>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</si>
  <si>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</si>
  <si>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</si>
  <si>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</si>
  <si>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</si>
  <si>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</si>
  <si>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</si>
  <si>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</si>
  <si>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</si>
  <si>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</si>
  <si>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</si>
  <si>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</si>
  <si>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</si>
  <si>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</si>
  <si>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</si>
  <si>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</si>
  <si>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</si>
  <si>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</si>
  <si>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</si>
  <si>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</si>
  <si>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</si>
  <si>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</si>
  <si>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</si>
  <si>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</si>
  <si>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</si>
  <si>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</si>
  <si>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</si>
  <si>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</si>
  <si>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</si>
  <si>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</si>
  <si>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</si>
  <si>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</si>
  <si>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</si>
  <si>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</si>
  <si>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</si>
  <si>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</si>
  <si>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</si>
  <si>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</si>
  <si>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</si>
  <si>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</si>
  <si>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</si>
  <si>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</si>
  <si>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</si>
  <si>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</si>
  <si>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</si>
  <si>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</si>
  <si>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</si>
  <si>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</si>
  <si>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</si>
  <si>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</si>
  <si>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</si>
  <si>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</si>
  <si>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</si>
  <si>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</si>
  <si>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</si>
  <si>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</si>
  <si>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</si>
  <si>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</si>
  <si>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</si>
  <si>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</si>
  <si>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</si>
  <si>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</si>
  <si>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</si>
  <si>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</si>
  <si>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</si>
  <si>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</si>
  <si>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</si>
  <si>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</si>
  <si>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</si>
  <si>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</si>
  <si>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</si>
  <si>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</si>
  <si>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</si>
  <si>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</si>
  <si>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</si>
  <si>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</si>
  <si>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</si>
  <si>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</si>
  <si>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</si>
  <si>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</si>
  <si>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</si>
  <si>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</si>
  <si>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</si>
  <si>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</si>
  <si>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</si>
  <si>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</si>
  <si>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</si>
  <si>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</si>
  <si>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</si>
  <si>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</si>
  <si>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</si>
  <si>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</si>
  <si>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</si>
  <si>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</si>
  <si>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</si>
  <si>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</si>
  <si>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</si>
  <si>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</si>
  <si>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</si>
  <si>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</si>
  <si>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</si>
  <si>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</si>
  <si>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</si>
  <si>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</si>
  <si>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</si>
  <si>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</si>
  <si>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</si>
  <si>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</si>
  <si>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</si>
  <si>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</si>
  <si>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</si>
  <si>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</si>
  <si>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</si>
  <si>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</si>
  <si>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</si>
  <si>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</si>
  <si>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</si>
  <si>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</si>
  <si>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</si>
  <si>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</si>
  <si>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</si>
  <si>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</si>
  <si>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</si>
  <si>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</si>
  <si>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</si>
  <si>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</si>
  <si>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</si>
  <si>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</si>
  <si>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</si>
  <si>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</si>
  <si>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</si>
  <si>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</si>
  <si>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</si>
  <si>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</si>
  <si>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</si>
  <si>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</si>
  <si>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</si>
  <si>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</si>
  <si>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</si>
  <si>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</si>
  <si>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</si>
  <si>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</si>
  <si>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</si>
  <si>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</si>
  <si>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</si>
  <si>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</si>
  <si>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</si>
  <si>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</si>
  <si>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</si>
  <si>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</si>
  <si>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</si>
  <si>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</si>
  <si>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</si>
  <si>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</si>
  <si>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</si>
  <si>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</si>
  <si>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</si>
  <si>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</si>
  <si>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</si>
  <si>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</si>
  <si>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</si>
  <si>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</si>
  <si>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</si>
  <si>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</si>
  <si>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</si>
  <si>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</si>
  <si>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</si>
  <si>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</si>
  <si>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</si>
  <si>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</si>
  <si>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</si>
  <si>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</si>
  <si>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</si>
  <si>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</si>
  <si>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</si>
  <si>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</si>
  <si>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</si>
  <si>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</si>
  <si>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</si>
  <si>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</si>
  <si>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</si>
  <si>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</si>
  <si>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</si>
  <si>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</si>
  <si>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</si>
  <si>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</si>
  <si>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</si>
  <si>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</si>
  <si>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</si>
  <si>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</si>
  <si>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</si>
  <si>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</si>
  <si>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</si>
  <si>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</si>
  <si>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</si>
  <si>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</si>
  <si>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</si>
  <si>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</si>
  <si>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</si>
  <si>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</si>
  <si>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</si>
  <si>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</si>
  <si>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</si>
  <si>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</si>
  <si>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</si>
  <si>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</si>
  <si>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</si>
  <si>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</si>
  <si>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</si>
  <si>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</si>
  <si>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</si>
  <si>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</si>
  <si>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</si>
  <si>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</si>
  <si>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</si>
  <si>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</si>
  <si>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</si>
  <si>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</si>
  <si>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</si>
  <si>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</si>
  <si>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</si>
  <si>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</si>
  <si>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</si>
  <si>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</si>
  <si>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</si>
  <si>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</si>
  <si>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</si>
  <si>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</si>
  <si>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</si>
  <si>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</si>
  <si>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</si>
  <si>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</si>
  <si>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</si>
  <si>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</si>
  <si>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</si>
  <si>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</si>
  <si>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</si>
  <si>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</si>
  <si>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</si>
  <si>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</si>
  <si>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</si>
  <si>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</si>
  <si>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</si>
  <si>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</si>
  <si>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</si>
  <si>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</si>
  <si>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</si>
  <si>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</si>
  <si>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</si>
  <si>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</si>
  <si>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</si>
  <si>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</si>
  <si>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</si>
  <si>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</si>
  <si>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</si>
  <si>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</si>
  <si>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</si>
  <si>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</si>
  <si>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</si>
  <si>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</si>
  <si>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</si>
  <si>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</si>
  <si>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</si>
  <si>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</si>
  <si>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</si>
  <si>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</si>
  <si>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</si>
  <si>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</si>
  <si>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</si>
  <si>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</si>
  <si>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</si>
  <si>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</si>
  <si>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</si>
  <si>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</si>
  <si>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</si>
  <si>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</si>
  <si>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</si>
  <si>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</si>
  <si>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</si>
  <si>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</si>
  <si>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</si>
  <si>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</si>
  <si>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</si>
  <si>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</si>
  <si>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</si>
  <si>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</si>
  <si>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</si>
  <si>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</si>
  <si>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</si>
  <si>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</si>
  <si>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</si>
  <si>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</si>
  <si>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</si>
  <si>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</si>
  <si>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</si>
  <si>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</si>
  <si>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</si>
  <si>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</si>
  <si>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</si>
  <si>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</si>
  <si>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</si>
  <si>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</si>
  <si>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</si>
  <si>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</si>
  <si>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</si>
  <si>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</si>
  <si>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</si>
  <si>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</si>
  <si>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</si>
  <si>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</si>
  <si>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</si>
  <si>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</si>
  <si>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</si>
  <si>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</si>
  <si>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</si>
  <si>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</si>
  <si>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</si>
  <si>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</si>
  <si>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</si>
  <si>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</si>
  <si>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</si>
  <si>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</si>
  <si>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</si>
  <si>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</si>
  <si>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</si>
  <si>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</si>
  <si>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</si>
  <si>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</si>
  <si>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</si>
  <si>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</si>
  <si>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</si>
  <si>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</si>
  <si>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</si>
  <si>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</si>
  <si>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</si>
  <si>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</si>
  <si>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</si>
  <si>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</si>
  <si>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</si>
  <si>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</si>
  <si>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</si>
  <si>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</si>
  <si>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</si>
  <si>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</si>
  <si>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</si>
  <si>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</si>
  <si>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</si>
  <si>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</si>
  <si>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</si>
  <si>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</si>
  <si>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</si>
  <si>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</si>
  <si>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</si>
  <si>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</si>
  <si>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</si>
  <si>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</si>
  <si>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</si>
  <si>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</si>
  <si>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</si>
  <si>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</si>
  <si>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</si>
  <si>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</si>
  <si>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</si>
  <si>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</si>
  <si>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</si>
  <si>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</si>
  <si>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</si>
  <si>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</si>
  <si>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</si>
  <si>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</si>
  <si>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</si>
  <si>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</si>
  <si>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</si>
  <si>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</si>
  <si>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</si>
  <si>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</si>
  <si>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</si>
  <si>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</si>
  <si>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</si>
  <si>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</si>
  <si>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</si>
  <si>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</si>
  <si>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</si>
  <si>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</si>
  <si>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</si>
  <si>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</si>
  <si>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</si>
  <si>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</si>
  <si>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</si>
  <si>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</si>
  <si>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</si>
  <si>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</si>
  <si>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</si>
  <si>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</si>
  <si>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</si>
  <si>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</si>
  <si>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</si>
  <si>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</si>
  <si>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</si>
  <si>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</si>
  <si>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</si>
  <si>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</si>
  <si>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</si>
  <si>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</si>
  <si>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</si>
  <si>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</si>
  <si>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</si>
  <si>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</si>
  <si>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</si>
  <si>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</si>
  <si>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</si>
  <si>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</si>
  <si>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</si>
  <si>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</si>
  <si>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</si>
  <si>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</si>
  <si>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</si>
  <si>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</si>
  <si>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</si>
  <si>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</si>
  <si>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</si>
  <si>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</si>
  <si>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</si>
  <si>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</si>
  <si>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</si>
  <si>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</si>
  <si>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</si>
  <si>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</si>
  <si>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</si>
  <si>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</si>
  <si>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</si>
  <si>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</si>
  <si>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</si>
  <si>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</si>
  <si>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</si>
  <si>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</si>
  <si>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</si>
  <si>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</si>
  <si>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</si>
  <si>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</si>
  <si>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</si>
  <si>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</si>
  <si>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</si>
  <si>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</si>
  <si>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</si>
  <si>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</si>
  <si>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</si>
  <si>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</si>
  <si>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</si>
  <si>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</si>
  <si>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</si>
  <si>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</si>
  <si>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</si>
  <si>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</si>
  <si>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</si>
  <si>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</si>
  <si>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</si>
  <si>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</si>
  <si>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</si>
  <si>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</si>
  <si>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</si>
  <si>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</si>
  <si>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</si>
  <si>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</si>
  <si>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</si>
  <si>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</si>
  <si>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</si>
  <si>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</si>
  <si>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</si>
  <si>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</si>
  <si>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</si>
  <si>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</si>
  <si>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</si>
  <si>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</si>
  <si>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</si>
  <si>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</si>
  <si>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</si>
  <si>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</si>
  <si>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</si>
  <si>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</si>
  <si>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</si>
  <si>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</si>
  <si>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</si>
  <si>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</si>
  <si>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</si>
  <si>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</si>
  <si>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</si>
  <si>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</si>
  <si>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</si>
  <si>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</si>
  <si>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</si>
  <si>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</si>
  <si>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</si>
  <si>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</si>
  <si>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</si>
  <si>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</si>
  <si>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</si>
  <si>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</si>
  <si>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</si>
  <si>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</si>
  <si>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</si>
  <si>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</si>
  <si>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</si>
  <si>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</si>
  <si>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</si>
  <si>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</si>
  <si>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</si>
  <si>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</si>
  <si>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</si>
  <si>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</si>
  <si>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</si>
  <si>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</si>
  <si>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</si>
  <si>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</si>
  <si>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</si>
  <si>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</si>
  <si>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</si>
  <si>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</si>
  <si>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</si>
  <si>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</si>
  <si>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</si>
  <si>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</si>
  <si>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</si>
  <si>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</si>
  <si>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</si>
  <si>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</si>
  <si>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</si>
  <si>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</si>
  <si>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</si>
  <si>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</si>
  <si>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</si>
  <si>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</si>
  <si>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</si>
  <si>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</si>
  <si>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</si>
  <si>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</si>
  <si>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</si>
  <si>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</si>
  <si>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</si>
  <si>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</si>
  <si>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</si>
  <si>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</si>
  <si>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</si>
  <si>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</si>
  <si>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</si>
  <si>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</si>
  <si>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</si>
  <si>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</si>
  <si>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</si>
  <si>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</si>
  <si>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</si>
  <si>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</si>
  <si>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</si>
  <si>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</si>
  <si>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</si>
  <si>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</si>
  <si>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</si>
  <si>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</si>
  <si>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</si>
  <si>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</si>
  <si>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</si>
  <si>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</si>
  <si>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</si>
  <si>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</si>
  <si>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</si>
  <si>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</si>
  <si>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</si>
  <si>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</si>
  <si>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</si>
  <si>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</si>
  <si>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</si>
  <si>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</si>
  <si>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</si>
  <si>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</si>
  <si>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</si>
  <si>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</si>
  <si>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</si>
  <si>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</si>
  <si>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</si>
  <si>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</si>
  <si>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</si>
  <si>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</si>
  <si>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</si>
  <si>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</si>
  <si>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</si>
  <si>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</si>
  <si>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</si>
  <si>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</si>
  <si>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</si>
  <si>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</si>
  <si>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</si>
  <si>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</si>
  <si>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</si>
  <si>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</si>
  <si>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</si>
  <si>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</si>
  <si>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</si>
  <si>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</si>
  <si>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</si>
  <si>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</si>
  <si>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</si>
  <si>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</si>
  <si>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</si>
  <si>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</si>
  <si>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</si>
  <si>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</si>
  <si>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</si>
  <si>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</si>
  <si>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</si>
  <si>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</si>
  <si>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</si>
  <si>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</si>
  <si>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</si>
  <si>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</si>
  <si>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</si>
  <si>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</si>
  <si>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</si>
  <si>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</si>
  <si>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</si>
  <si>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</si>
  <si>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</si>
  <si>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</si>
  <si>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</si>
  <si>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</si>
  <si>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</si>
  <si>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</si>
  <si>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</si>
  <si>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</si>
  <si>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</si>
  <si>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</si>
  <si>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</si>
  <si>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</si>
  <si>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</si>
  <si>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</si>
  <si>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</si>
  <si>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</si>
  <si>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</si>
  <si>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</si>
  <si>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</si>
  <si>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</si>
  <si>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</si>
  <si>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</si>
  <si>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</si>
  <si>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</si>
  <si>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</si>
  <si>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</si>
  <si>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</si>
  <si>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</si>
  <si>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</si>
  <si>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</si>
  <si>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</si>
  <si>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</si>
  <si>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</si>
  <si>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</si>
  <si>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</si>
  <si>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</si>
  <si>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</si>
  <si>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</si>
  <si>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</si>
  <si>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</si>
  <si>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</si>
  <si>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</si>
  <si>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</si>
  <si>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</si>
  <si>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</si>
  <si>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</si>
  <si>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</si>
  <si>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</si>
  <si>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</si>
  <si>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</si>
  <si>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</si>
  <si>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</si>
  <si>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</si>
  <si>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</si>
  <si>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</si>
  <si>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</si>
  <si>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</si>
  <si>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</si>
  <si>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</si>
  <si>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</si>
  <si>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</si>
  <si>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</si>
  <si>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</si>
  <si>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</si>
  <si>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</si>
  <si>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</si>
  <si>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</si>
  <si>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</si>
  <si>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</si>
  <si>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</si>
  <si>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</si>
  <si>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</si>
  <si>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</si>
  <si>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</si>
  <si>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</si>
  <si>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</si>
  <si>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</si>
  <si>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</si>
  <si>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</si>
  <si>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</si>
  <si>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</si>
  <si>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</si>
  <si>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</si>
  <si>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</si>
  <si>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</si>
  <si>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</si>
  <si>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</si>
  <si>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</si>
  <si>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</si>
  <si>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</si>
  <si>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</si>
  <si>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</si>
  <si>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</si>
  <si>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</si>
  <si>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</si>
  <si>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</si>
  <si>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</si>
  <si>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</si>
  <si>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</si>
  <si>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</si>
  <si>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</si>
  <si>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</si>
  <si>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</si>
  <si>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</si>
  <si>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</si>
  <si>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</si>
  <si>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</si>
  <si>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</si>
  <si>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</si>
  <si>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</si>
  <si>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</si>
  <si>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</si>
  <si>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</si>
  <si>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</si>
  <si>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</si>
  <si>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</si>
  <si>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</si>
  <si>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</si>
  <si>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</si>
  <si>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</si>
  <si>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</si>
  <si>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</si>
  <si>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</si>
  <si>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</si>
  <si>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</si>
  <si>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</si>
  <si>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</si>
  <si>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</si>
  <si>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</si>
  <si>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</si>
  <si>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</si>
  <si>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</si>
  <si>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</si>
  <si>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</si>
  <si>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</si>
  <si>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</si>
  <si>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</si>
  <si>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</si>
  <si>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</si>
  <si>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</si>
  <si>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</si>
  <si>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</si>
  <si>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</si>
  <si>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</si>
  <si>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</si>
  <si>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</si>
  <si>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</si>
  <si>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</si>
  <si>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</si>
  <si>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</si>
  <si>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</si>
  <si>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</si>
  <si>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</si>
  <si>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</si>
  <si>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</si>
  <si>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</si>
  <si>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</si>
  <si>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</si>
  <si>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</si>
  <si>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</si>
  <si>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</si>
  <si>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</si>
  <si>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</si>
  <si>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</si>
  <si>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</si>
  <si>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</si>
  <si>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</si>
  <si>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</si>
  <si>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</si>
  <si>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</si>
  <si>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</si>
  <si>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</si>
  <si>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</si>
  <si>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</si>
  <si>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</si>
  <si>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</si>
  <si>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</si>
  <si>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</si>
  <si>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</si>
  <si>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</si>
  <si>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</si>
  <si>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</si>
  <si>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</si>
  <si>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</si>
  <si>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</si>
  <si>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</si>
  <si>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</si>
  <si>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</si>
  <si>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</si>
  <si>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</si>
  <si>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</si>
  <si>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</si>
  <si>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</si>
  <si>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</si>
  <si>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</si>
  <si>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</si>
  <si>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</si>
  <si>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</si>
  <si>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</si>
  <si>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</si>
  <si>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</si>
  <si>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</si>
  <si>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</si>
  <si>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</si>
  <si>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</si>
  <si>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</si>
  <si>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</si>
  <si>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</si>
  <si>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</si>
  <si>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</si>
  <si>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</si>
  <si>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</si>
  <si>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</si>
  <si>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</si>
  <si>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</si>
  <si>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</si>
  <si>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</si>
  <si>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</si>
  <si>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</si>
  <si>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</si>
  <si>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</si>
  <si>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</si>
  <si>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</si>
  <si>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</si>
  <si>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</si>
  <si>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</si>
  <si>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</si>
  <si>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</si>
  <si>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</si>
  <si>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</si>
  <si>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</si>
  <si>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</si>
  <si>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</si>
  <si>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</si>
  <si>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</si>
  <si>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</si>
  <si>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</si>
  <si>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</si>
  <si>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</si>
  <si>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</si>
  <si>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</si>
  <si>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</si>
  <si>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</si>
  <si>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</si>
  <si>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</si>
  <si>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</si>
  <si>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</si>
  <si>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</si>
  <si>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</si>
  <si>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</si>
  <si>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</si>
  <si>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</si>
  <si>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</si>
  <si>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</si>
  <si>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</si>
  <si>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</si>
  <si>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</si>
  <si>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</si>
  <si>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</si>
  <si>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</si>
  <si>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</si>
  <si>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</si>
  <si>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</si>
  <si>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</si>
  <si>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</si>
  <si>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</si>
  <si>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</si>
  <si>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</si>
  <si>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</si>
  <si>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</si>
  <si>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</si>
  <si>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</si>
  <si>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</si>
  <si>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</si>
  <si>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</si>
  <si>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</si>
  <si>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</si>
  <si>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</si>
  <si>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</si>
  <si>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</si>
  <si>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</si>
  <si>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</si>
  <si>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</si>
  <si>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</si>
  <si>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</si>
  <si>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</si>
  <si>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</si>
  <si>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</si>
  <si>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</si>
  <si>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</si>
  <si>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</si>
  <si>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</si>
  <si>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</si>
  <si>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</si>
  <si>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</si>
  <si>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</si>
  <si>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</si>
  <si>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</si>
  <si>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</si>
  <si>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</si>
  <si>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</si>
  <si>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</si>
  <si>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</si>
  <si>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</si>
  <si>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</si>
  <si>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</si>
  <si>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</si>
  <si>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</si>
  <si>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</si>
  <si>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</si>
  <si>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</si>
  <si>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</si>
  <si>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</si>
  <si>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</si>
  <si>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</si>
  <si>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</si>
  <si>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</si>
  <si>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</si>
  <si>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</si>
  <si>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</si>
  <si>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</si>
  <si>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</si>
  <si>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</si>
  <si>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</si>
  <si>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</si>
  <si>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</si>
  <si>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</si>
  <si>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</si>
  <si>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</si>
  <si>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</si>
  <si>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</si>
  <si>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</si>
  <si>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</si>
  <si>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</si>
  <si>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</si>
  <si>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</si>
  <si>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</si>
  <si>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</si>
  <si>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</si>
  <si>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</si>
  <si>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</si>
  <si>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</si>
  <si>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</si>
  <si>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</si>
  <si>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</si>
  <si>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</si>
  <si>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</si>
  <si>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</si>
  <si>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</si>
  <si>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</si>
  <si>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</si>
  <si>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</si>
  <si>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</si>
  <si>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</si>
  <si>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</si>
  <si>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</si>
  <si>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</si>
  <si>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</si>
  <si>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</si>
  <si>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</si>
  <si>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</si>
  <si>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</si>
  <si>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</si>
  <si>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</si>
  <si>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</si>
  <si>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</si>
  <si>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</si>
  <si>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</si>
  <si>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</si>
  <si>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</si>
  <si>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</si>
  <si>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</si>
  <si>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</si>
  <si>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</si>
  <si>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</si>
  <si>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</si>
  <si>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</si>
  <si>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</si>
  <si>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</si>
  <si>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</si>
  <si>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</si>
  <si>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</si>
  <si>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</si>
  <si>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</si>
  <si>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</si>
  <si>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</si>
  <si>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</si>
  <si>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</si>
  <si>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</si>
  <si>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</si>
  <si>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</si>
  <si>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</si>
  <si>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</si>
  <si>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</si>
  <si>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</si>
  <si>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</si>
  <si>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</si>
  <si>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</si>
  <si>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</si>
  <si>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</si>
  <si>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</si>
  <si>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</si>
  <si>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</si>
  <si>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</si>
  <si>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</si>
  <si>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</si>
  <si>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</si>
  <si>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</si>
  <si>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</si>
  <si>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</si>
  <si>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</si>
  <si>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</si>
  <si>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</si>
  <si>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</si>
  <si>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</si>
  <si>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</si>
  <si>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</si>
  <si>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</si>
  <si>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</si>
  <si>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</si>
  <si>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</si>
  <si>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</si>
  <si>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</si>
  <si>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</si>
  <si>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</si>
  <si>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</si>
  <si>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</si>
  <si>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</si>
  <si>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</si>
  <si>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</si>
  <si>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</si>
  <si>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</si>
  <si>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</si>
  <si>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</si>
  <si>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</si>
  <si>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</si>
  <si>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</si>
  <si>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</si>
  <si>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</si>
  <si>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</si>
  <si>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</si>
  <si>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</si>
  <si>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</si>
  <si>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</si>
  <si>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</si>
  <si>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</si>
  <si>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</si>
  <si>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</si>
  <si>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</si>
  <si>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</si>
  <si>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</si>
  <si>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</si>
  <si>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</si>
  <si>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</si>
  <si>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</si>
  <si>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</si>
  <si>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</si>
  <si>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</si>
  <si>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</si>
  <si>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</si>
  <si>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</si>
  <si>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</si>
  <si>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</si>
  <si>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</si>
  <si>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</si>
  <si>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</si>
  <si>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</si>
  <si>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</si>
  <si>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</si>
  <si>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</si>
  <si>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</si>
  <si>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</si>
  <si>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</si>
  <si>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</si>
  <si>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</si>
  <si>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</si>
  <si>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</si>
  <si>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</si>
  <si>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</si>
  <si>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</si>
  <si>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</si>
  <si>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</si>
  <si>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</si>
  <si>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</si>
  <si>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</si>
  <si>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</si>
  <si>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</si>
  <si>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</si>
  <si>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</si>
  <si>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</si>
  <si>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</si>
  <si>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</si>
  <si>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</si>
  <si>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</si>
  <si>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</si>
  <si>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</si>
  <si>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</si>
  <si>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</si>
  <si>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</si>
  <si>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</si>
  <si>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</si>
  <si>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</si>
  <si>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</si>
  <si>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</si>
  <si>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</si>
  <si>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</si>
  <si>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</si>
  <si>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</si>
  <si>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</si>
  <si>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</si>
  <si>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</si>
  <si>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</si>
  <si>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</si>
  <si>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</si>
  <si>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</si>
  <si>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</si>
  <si>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</si>
  <si>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</si>
  <si>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</si>
  <si>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</si>
  <si>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</si>
  <si>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</si>
  <si>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</si>
  <si>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</si>
  <si>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</si>
  <si>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</si>
  <si>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</si>
  <si>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</si>
  <si>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</si>
  <si>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</si>
  <si>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</si>
  <si>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</si>
  <si>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</si>
  <si>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</si>
  <si>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</si>
  <si>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</si>
  <si>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</si>
  <si>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</si>
  <si>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</si>
  <si>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</si>
  <si>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</si>
  <si>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</si>
  <si>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</si>
  <si>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</si>
  <si>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</si>
  <si>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</si>
  <si>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</si>
  <si>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</si>
  <si>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</si>
  <si>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</si>
  <si>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</si>
  <si>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</si>
  <si>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</si>
  <si>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</si>
  <si>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</si>
  <si>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</si>
  <si>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</si>
  <si>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</si>
  <si>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</si>
  <si>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</si>
  <si>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</si>
  <si>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</si>
  <si>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</si>
  <si>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</si>
  <si>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</si>
  <si>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</si>
  <si>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</si>
  <si>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</si>
  <si>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</si>
  <si>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</si>
  <si>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</si>
  <si>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</si>
  <si>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</si>
  <si>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</si>
  <si>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</si>
  <si>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</si>
  <si>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</si>
  <si>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</si>
  <si>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</si>
  <si>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</si>
  <si>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</si>
  <si>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</si>
  <si>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</si>
  <si>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</si>
  <si>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</si>
  <si>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</si>
  <si>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</si>
  <si>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</si>
  <si>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</si>
  <si>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</si>
  <si>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</si>
  <si>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</si>
  <si>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</si>
  <si>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</si>
  <si>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</si>
  <si>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</si>
  <si>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</si>
  <si>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</si>
  <si>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</si>
  <si>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</si>
  <si>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</si>
  <si>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</si>
  <si>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</si>
  <si>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</si>
  <si>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</si>
  <si>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</si>
  <si>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</si>
  <si>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</si>
  <si>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</si>
  <si>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</si>
  <si>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</si>
  <si>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</si>
  <si>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</si>
  <si>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</si>
  <si>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</si>
  <si>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</si>
  <si>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</si>
  <si>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</si>
  <si>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</si>
  <si>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</si>
  <si>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</si>
  <si>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</si>
  <si>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</si>
  <si>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</si>
  <si>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</si>
  <si>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</si>
  <si>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</si>
  <si>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</si>
  <si>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</si>
  <si>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</si>
  <si>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</si>
  <si>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</si>
  <si>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</si>
  <si>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</si>
  <si>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</si>
  <si>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</si>
  <si>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</si>
  <si>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</si>
  <si>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</si>
  <si>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</si>
  <si>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</si>
  <si>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</si>
  <si>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</si>
  <si>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</si>
  <si>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</si>
  <si>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</si>
  <si>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</si>
  <si>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</si>
  <si>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</si>
  <si>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</si>
  <si>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</si>
  <si>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</si>
  <si>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</si>
  <si>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</si>
  <si>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</si>
  <si>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</si>
  <si>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</si>
  <si>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</si>
  <si>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</si>
  <si>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</si>
  <si>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</si>
  <si>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</si>
  <si>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</si>
  <si>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</si>
  <si>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</si>
  <si>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</si>
  <si>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</si>
  <si>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</si>
  <si>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</si>
  <si>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</si>
  <si>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</si>
  <si>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</si>
  <si>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</si>
  <si>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</si>
  <si>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</si>
  <si>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</si>
  <si>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</si>
  <si>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</si>
  <si>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</si>
  <si>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</si>
  <si>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</si>
  <si>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</si>
  <si>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</si>
  <si>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</si>
  <si>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</si>
  <si>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</si>
  <si>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</si>
  <si>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</si>
  <si>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</si>
  <si>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</si>
  <si>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</si>
  <si>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</si>
  <si>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</si>
  <si>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</si>
  <si>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</si>
  <si>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</si>
  <si>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</si>
  <si>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</si>
  <si>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</si>
  <si>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</si>
  <si>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</si>
  <si>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</si>
  <si>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</si>
  <si>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</si>
  <si>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</si>
  <si>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</si>
  <si>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</si>
  <si>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</si>
  <si>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</si>
  <si>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</si>
  <si>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</si>
  <si>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</si>
  <si>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</si>
  <si>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</si>
  <si>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</si>
  <si>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</si>
  <si>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</si>
  <si>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</si>
  <si>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</si>
  <si>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</si>
  <si>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</si>
  <si>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</si>
  <si>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</si>
  <si>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</si>
  <si>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</si>
  <si>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</si>
  <si>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</si>
  <si>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</si>
  <si>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</si>
  <si>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</si>
  <si>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</si>
  <si>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</si>
  <si>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</si>
  <si>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</si>
  <si>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</si>
  <si>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</si>
  <si>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</si>
  <si>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</si>
  <si>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</si>
  <si>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</si>
  <si>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</si>
  <si>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</si>
  <si>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</si>
  <si>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</si>
  <si>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</si>
  <si>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</si>
  <si>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</si>
  <si>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</si>
  <si>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</si>
  <si>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</si>
  <si>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</si>
  <si>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</si>
  <si>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</si>
  <si>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</si>
  <si>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</si>
  <si>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</si>
  <si>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</si>
  <si>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</si>
  <si>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</si>
  <si>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</si>
  <si>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</si>
  <si>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</si>
  <si>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</si>
  <si>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</si>
  <si>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</si>
  <si>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</si>
  <si>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</si>
  <si>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</si>
  <si>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</si>
  <si>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</si>
  <si>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</si>
  <si>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</si>
  <si>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</si>
  <si>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</si>
  <si>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</si>
  <si>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</si>
  <si>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</si>
  <si>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</si>
  <si>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</si>
  <si>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</si>
  <si>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</si>
  <si>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</si>
  <si>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</si>
  <si>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</si>
  <si>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</si>
  <si>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</si>
  <si>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</si>
  <si>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</si>
  <si>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</si>
  <si>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</si>
  <si>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</si>
  <si>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</si>
  <si>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</si>
  <si>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</si>
  <si>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</si>
  <si>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</si>
  <si>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</si>
  <si>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</si>
  <si>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</si>
  <si>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</si>
  <si>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</si>
  <si>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</si>
  <si>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</si>
  <si>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</si>
  <si>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</si>
  <si>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</si>
  <si>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</si>
  <si>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</si>
  <si>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</si>
  <si>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</si>
  <si>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</si>
  <si>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</si>
  <si>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</si>
  <si>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</si>
  <si>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</si>
  <si>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</si>
  <si>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</si>
  <si>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</si>
  <si>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</si>
  <si>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</si>
  <si>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</si>
  <si>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</si>
  <si>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</si>
  <si>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</si>
  <si>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</si>
  <si>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</si>
  <si>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</si>
  <si>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</si>
  <si>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</si>
  <si>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</si>
  <si>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</si>
  <si>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</si>
  <si>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</si>
  <si>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</si>
  <si>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</si>
  <si>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</si>
  <si>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</si>
  <si>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</si>
  <si>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</si>
  <si>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</si>
  <si>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</si>
  <si>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</si>
  <si>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</si>
  <si>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</si>
  <si>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</si>
  <si>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</si>
  <si>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</si>
  <si>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</si>
  <si>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</si>
  <si>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</si>
  <si>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</si>
  <si>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</si>
  <si>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</si>
  <si>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</si>
  <si>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</si>
  <si>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</si>
  <si>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</si>
  <si>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</si>
  <si>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</si>
  <si>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</si>
  <si>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</si>
  <si>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</si>
  <si>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</si>
  <si>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</si>
  <si>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</si>
  <si>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</si>
  <si>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</si>
  <si>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</si>
  <si>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</si>
  <si>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</si>
  <si>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</si>
  <si>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</si>
  <si>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</si>
  <si>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</si>
  <si>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</si>
  <si>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</si>
  <si>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</si>
  <si>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</si>
  <si>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</si>
  <si>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</si>
  <si>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</si>
  <si>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</si>
  <si>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</si>
  <si>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</si>
  <si>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</si>
  <si>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</si>
  <si>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</si>
  <si>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</si>
  <si>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</si>
  <si>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</si>
  <si>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</si>
  <si>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</si>
  <si>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</si>
  <si>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</si>
  <si>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</si>
  <si>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</si>
  <si>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</si>
  <si>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</si>
  <si>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</si>
  <si>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</si>
  <si>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</si>
  <si>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</si>
  <si>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</si>
  <si>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</si>
  <si>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</si>
  <si>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</si>
  <si>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</si>
  <si>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</si>
  <si>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</si>
  <si>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</si>
  <si>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</si>
  <si>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</si>
  <si>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</si>
  <si>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</si>
  <si>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</si>
  <si>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</si>
  <si>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</si>
  <si>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</si>
  <si>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</si>
  <si>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</si>
  <si>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</si>
  <si>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</si>
  <si>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</si>
  <si>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</si>
  <si>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</si>
  <si>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</si>
  <si>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</si>
  <si>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</si>
  <si>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</si>
  <si>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</si>
  <si>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</si>
  <si>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</si>
  <si>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</si>
  <si>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</si>
  <si>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</si>
  <si>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</si>
  <si>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</si>
  <si>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</si>
  <si>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</si>
  <si>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</si>
  <si>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</si>
  <si>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</si>
  <si>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</si>
  <si>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</si>
  <si>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</si>
  <si>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</si>
  <si>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</si>
  <si>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</si>
  <si>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</si>
  <si>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</si>
  <si>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</si>
  <si>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</si>
  <si>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</si>
  <si>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</si>
  <si>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</si>
  <si>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</si>
  <si>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</si>
  <si>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</si>
  <si>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</si>
  <si>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</si>
  <si>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</si>
  <si>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</si>
  <si>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</si>
  <si>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</si>
  <si>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</si>
  <si>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</si>
  <si>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</si>
  <si>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</si>
  <si>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</si>
  <si>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</si>
  <si>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</si>
  <si>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</si>
  <si>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</si>
  <si>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</si>
  <si>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</si>
  <si>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</si>
  <si>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</si>
  <si>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</si>
  <si>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</si>
  <si>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</si>
  <si>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</si>
  <si>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</si>
  <si>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</si>
  <si>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</si>
  <si>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</si>
  <si>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</si>
  <si>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</si>
  <si>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</si>
  <si>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</si>
  <si>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</si>
  <si>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</si>
  <si>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</si>
  <si>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</si>
  <si>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</si>
  <si>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</si>
  <si>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</si>
  <si>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</si>
  <si>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</si>
  <si>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</si>
  <si>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</si>
  <si>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</si>
  <si>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</si>
  <si>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</si>
  <si>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</si>
  <si>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</si>
  <si>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</si>
  <si>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</si>
  <si>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</si>
  <si>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</si>
  <si>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</si>
  <si>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</si>
  <si>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</si>
  <si>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</si>
  <si>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</si>
  <si>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</si>
  <si>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</si>
  <si>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</si>
  <si>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</si>
  <si>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</si>
  <si>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</si>
  <si>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</si>
  <si>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</si>
  <si>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</si>
  <si>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</si>
  <si>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</si>
  <si>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</si>
  <si>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</si>
  <si>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</si>
  <si>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</si>
  <si>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</si>
  <si>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</si>
  <si>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</si>
  <si>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</si>
  <si>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</si>
  <si>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</si>
  <si>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</si>
  <si>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</si>
  <si>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</si>
  <si>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</si>
  <si>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</si>
  <si>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</si>
  <si>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</si>
  <si>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</si>
  <si>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</si>
  <si>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</si>
  <si>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</si>
  <si>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</si>
  <si>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</si>
  <si>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</si>
  <si>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</si>
  <si>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</si>
  <si>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</si>
  <si>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</si>
  <si>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</si>
  <si>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</si>
  <si>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</si>
  <si>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</si>
  <si>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</si>
  <si>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</si>
  <si>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</si>
  <si>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</si>
  <si>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</si>
  <si>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</si>
  <si>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</si>
  <si>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</si>
  <si>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</si>
  <si>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</si>
  <si>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</si>
  <si>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</si>
  <si>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</si>
  <si>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</si>
  <si>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</si>
  <si>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</si>
  <si>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</si>
  <si>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</si>
  <si>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</si>
  <si>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</si>
  <si>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</si>
  <si>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</si>
  <si>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</si>
  <si>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</si>
  <si>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</si>
  <si>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</si>
  <si>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</si>
  <si>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</si>
  <si>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</si>
  <si>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</si>
  <si>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</si>
  <si>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</si>
  <si>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</si>
  <si>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</si>
  <si>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</si>
  <si>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</si>
  <si>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</si>
  <si>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</si>
  <si>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</si>
  <si>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</si>
  <si>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</si>
  <si>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</si>
  <si>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</si>
  <si>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</si>
  <si>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</si>
  <si>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</si>
  <si>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</si>
  <si>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</si>
  <si>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</si>
  <si>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</si>
  <si>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</si>
  <si>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</si>
  <si>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</si>
  <si>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</si>
  <si>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</si>
  <si>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</si>
  <si>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</si>
  <si>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</si>
  <si>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</si>
  <si>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</si>
  <si>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</si>
  <si>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</si>
  <si>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</si>
  <si>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</si>
  <si>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</si>
  <si>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</si>
  <si>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</si>
  <si>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</si>
  <si>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</si>
  <si>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</si>
  <si>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</si>
  <si>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</si>
  <si>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</si>
  <si>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</si>
  <si>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</si>
  <si>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</si>
  <si>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</si>
  <si>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</si>
  <si>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</si>
  <si>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</si>
  <si>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</si>
  <si>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</si>
  <si>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</si>
  <si>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</si>
  <si>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</si>
  <si>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</si>
  <si>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</si>
  <si>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</si>
  <si>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</si>
  <si>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</si>
  <si>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</si>
  <si>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</si>
  <si>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</si>
  <si>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</si>
  <si>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</si>
  <si>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</si>
  <si>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</si>
  <si>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</si>
  <si>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</si>
  <si>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</si>
  <si>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</si>
  <si>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</si>
  <si>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</si>
  <si>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</si>
  <si>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</si>
  <si>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</si>
  <si>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</si>
  <si>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</si>
  <si>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</si>
  <si>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</si>
  <si>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</si>
  <si>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</si>
  <si>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</si>
  <si>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</si>
  <si>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</si>
  <si>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</si>
  <si>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</si>
  <si>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</si>
  <si>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</si>
  <si>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</si>
  <si>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</si>
  <si>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</si>
  <si>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</si>
  <si>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</si>
  <si>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</si>
  <si>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</si>
  <si>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</si>
  <si>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</si>
  <si>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</si>
  <si>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</si>
  <si>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</si>
  <si>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</si>
  <si>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</si>
  <si>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</si>
  <si>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</si>
  <si>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</si>
  <si>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</si>
  <si>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</si>
  <si>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</si>
  <si>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</si>
  <si>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</si>
  <si>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</si>
  <si>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</si>
  <si>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</si>
  <si>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</si>
  <si>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</si>
  <si>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</si>
  <si>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</si>
  <si>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</si>
  <si>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</si>
  <si>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</si>
  <si>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</si>
  <si>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</si>
  <si>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</si>
  <si>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</si>
  <si>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</si>
  <si>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</si>
  <si>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</si>
  <si>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</si>
  <si>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</si>
  <si>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</si>
  <si>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</si>
  <si>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</si>
  <si>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</si>
  <si>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</si>
  <si>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</si>
  <si>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</si>
  <si>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</si>
  <si>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</si>
  <si>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</si>
  <si>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</si>
  <si>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</si>
  <si>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</si>
  <si>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</si>
  <si>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</si>
  <si>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</si>
  <si>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</si>
  <si>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</si>
  <si>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</si>
  <si>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</si>
  <si>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</si>
  <si>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</si>
  <si>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</si>
  <si>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</si>
  <si>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</si>
  <si>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</si>
  <si>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</si>
  <si>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</si>
  <si>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</si>
  <si>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</si>
  <si>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</si>
  <si>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</si>
  <si>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</si>
  <si>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</si>
  <si>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</si>
  <si>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</si>
  <si>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</si>
  <si>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</si>
  <si>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</si>
  <si>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</si>
  <si>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</si>
  <si>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</si>
  <si>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</si>
  <si>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</si>
  <si>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</si>
  <si>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</si>
  <si>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</si>
  <si>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</si>
  <si>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</si>
  <si>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</si>
  <si>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</si>
  <si>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</si>
  <si>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</si>
  <si>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</si>
  <si>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</si>
  <si>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</si>
  <si>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</si>
  <si>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</si>
  <si>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</si>
  <si>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</si>
  <si>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</si>
  <si>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</si>
  <si>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</si>
  <si>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</si>
  <si>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</si>
  <si>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</si>
  <si>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</si>
  <si>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</si>
  <si>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</si>
  <si>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</si>
  <si>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</si>
  <si>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</si>
  <si>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</si>
  <si>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</si>
  <si>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</si>
  <si>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</si>
  <si>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</si>
  <si>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</si>
  <si>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</si>
  <si>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</si>
  <si>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</si>
  <si>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</si>
  <si>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</si>
  <si>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</si>
  <si>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</si>
  <si>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</si>
  <si>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</si>
  <si>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</si>
  <si>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</si>
  <si>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</si>
  <si>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</si>
  <si>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</si>
  <si>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</si>
  <si>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</si>
  <si>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</si>
  <si>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</si>
  <si>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</si>
  <si>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</si>
  <si>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</si>
  <si>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</si>
  <si>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</si>
  <si>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</si>
  <si>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</si>
  <si>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</si>
  <si>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</si>
  <si>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</si>
  <si>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</si>
  <si>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</si>
  <si>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</si>
  <si>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</si>
  <si>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</si>
  <si>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</si>
  <si>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</si>
  <si>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</si>
  <si>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</si>
  <si>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</si>
  <si>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</si>
  <si>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</si>
  <si>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</si>
  <si>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</si>
  <si>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</si>
  <si>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</si>
  <si>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</si>
  <si>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</si>
  <si>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</si>
  <si>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</si>
  <si>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</si>
  <si>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</si>
  <si>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</si>
  <si>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</si>
  <si>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</si>
  <si>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</si>
  <si>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</si>
  <si>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</si>
  <si>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</si>
  <si>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</si>
  <si>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</si>
  <si>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</si>
  <si>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</si>
  <si>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</si>
  <si>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</si>
  <si>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</si>
  <si>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</si>
  <si>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</si>
  <si>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</si>
  <si>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</si>
  <si>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</si>
  <si>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</si>
  <si>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</si>
  <si>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</si>
  <si>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</si>
  <si>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</si>
  <si>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</si>
  <si>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</si>
  <si>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</si>
  <si>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</si>
  <si>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</si>
  <si>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</si>
  <si>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</si>
  <si>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</si>
  <si>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</si>
  <si>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</si>
  <si>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</si>
  <si>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</si>
  <si>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</si>
  <si>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</si>
  <si>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</si>
  <si>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</si>
  <si>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</si>
  <si>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</si>
  <si>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</si>
  <si>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</si>
  <si>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</si>
  <si>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</si>
  <si>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</si>
  <si>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</si>
  <si>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</si>
  <si>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</si>
  <si>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</si>
  <si>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</si>
  <si>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</si>
  <si>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</si>
  <si>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</si>
  <si>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</si>
  <si>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</si>
  <si>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</si>
  <si>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</si>
  <si>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</si>
  <si>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</si>
  <si>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</si>
  <si>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</si>
  <si>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</si>
  <si>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</si>
  <si>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</si>
  <si>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</si>
  <si>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</si>
  <si>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</si>
  <si>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</si>
  <si>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</si>
  <si>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</si>
  <si>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</si>
  <si>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</si>
  <si>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</si>
  <si>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</si>
  <si>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</si>
  <si>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</si>
  <si>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</si>
  <si>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</si>
  <si>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</si>
  <si>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</si>
  <si>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</si>
  <si>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</si>
  <si>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</si>
  <si>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</si>
  <si>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</si>
  <si>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</si>
  <si>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</si>
  <si>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</si>
  <si>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</si>
  <si>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</si>
  <si>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</si>
  <si>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</si>
  <si>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</si>
  <si>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</si>
  <si>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</si>
  <si>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</si>
  <si>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</si>
  <si>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</si>
  <si>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</si>
  <si>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</si>
  <si>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</si>
  <si>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</si>
  <si>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</si>
  <si>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</si>
  <si>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</si>
  <si>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</si>
  <si>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</si>
  <si>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</si>
  <si>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</si>
  <si>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</si>
  <si>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</si>
  <si>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</si>
  <si>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</si>
  <si>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</si>
  <si>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</si>
  <si>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</si>
  <si>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</si>
  <si>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</si>
  <si>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</si>
  <si>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</si>
  <si>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</si>
  <si>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</si>
  <si>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</si>
  <si>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</si>
  <si>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</si>
  <si>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</si>
  <si>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</si>
  <si>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</si>
  <si>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</si>
  <si>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</si>
  <si>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</si>
  <si>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</si>
  <si>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</si>
  <si>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</si>
  <si>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</si>
  <si>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</si>
  <si>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</si>
  <si>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</si>
  <si>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</si>
  <si>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</si>
  <si>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</si>
  <si>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</si>
  <si>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</si>
  <si>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</si>
  <si>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</si>
  <si>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</si>
  <si>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</si>
  <si>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</si>
  <si>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</si>
  <si>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</si>
  <si>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</si>
  <si>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</si>
  <si>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</si>
  <si>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</si>
  <si>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</si>
  <si>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</si>
  <si>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</si>
  <si>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</si>
  <si>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</si>
  <si>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</si>
  <si>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</si>
  <si>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</si>
  <si>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</si>
  <si>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</si>
  <si>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</si>
  <si>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</si>
  <si>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</si>
  <si>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</si>
  <si>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</si>
  <si>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</si>
  <si>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</si>
  <si>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</si>
  <si>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</si>
  <si>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</si>
  <si>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</si>
  <si>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</si>
  <si>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</si>
  <si>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</si>
  <si>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</si>
  <si>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</si>
  <si>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</si>
  <si>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</si>
  <si>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</si>
  <si>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</si>
  <si>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</si>
  <si>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</si>
  <si>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</si>
  <si>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</si>
  <si>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</si>
  <si>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</si>
  <si>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</si>
  <si>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</si>
  <si>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</si>
  <si>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</si>
  <si>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</si>
  <si>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</si>
  <si>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</si>
  <si>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</si>
  <si>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</si>
  <si>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</si>
  <si>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</si>
  <si>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</si>
  <si>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</si>
  <si>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</si>
  <si>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</si>
  <si>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</si>
  <si>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</si>
  <si>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</si>
  <si>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</si>
  <si>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</si>
  <si>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</si>
  <si>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</si>
  <si>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</si>
  <si>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</si>
  <si>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</si>
  <si>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</si>
  <si>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</si>
  <si>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</si>
  <si>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</si>
  <si>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</si>
  <si>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</si>
  <si>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</si>
  <si>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</si>
  <si>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</si>
  <si>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</si>
  <si>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</si>
  <si>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</si>
  <si>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</si>
  <si>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</si>
  <si>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</si>
  <si>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</si>
  <si>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</si>
  <si>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</si>
  <si>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</si>
  <si>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</si>
  <si>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</si>
  <si>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</si>
  <si>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</si>
  <si>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</si>
  <si>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</si>
  <si>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</si>
  <si>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</si>
  <si>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</si>
  <si>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</si>
  <si>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</si>
  <si>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</si>
  <si>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</si>
  <si>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</si>
  <si>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</si>
  <si>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</si>
  <si>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</si>
  <si>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</si>
  <si>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</si>
  <si>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</si>
  <si>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</si>
  <si>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</si>
  <si>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</si>
  <si>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</si>
  <si>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</si>
  <si>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</si>
  <si>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</si>
  <si>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</si>
  <si>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</si>
  <si>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</si>
  <si>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</si>
  <si>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</si>
  <si>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</si>
  <si>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</si>
  <si>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</si>
  <si>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</si>
  <si>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</si>
  <si>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</si>
  <si>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</si>
  <si>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</si>
  <si>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</si>
  <si>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</si>
  <si>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</si>
  <si>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</si>
  <si>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</si>
  <si>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</si>
  <si>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</si>
  <si>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</si>
  <si>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</si>
  <si>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</si>
  <si>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</si>
  <si>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</si>
  <si>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</si>
  <si>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</si>
  <si>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</si>
  <si>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</si>
  <si>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</si>
  <si>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</si>
  <si>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</si>
  <si>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</si>
  <si>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</si>
  <si>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</si>
  <si>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</si>
  <si>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</si>
  <si>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</si>
  <si>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</si>
  <si>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</si>
  <si>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</si>
  <si>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</si>
  <si>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</si>
  <si>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</si>
  <si>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</si>
  <si>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</si>
  <si>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</si>
  <si>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</si>
  <si>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</si>
  <si>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</si>
  <si>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</si>
  <si>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</si>
  <si>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</si>
  <si>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</si>
  <si>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</si>
  <si>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</si>
  <si>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</si>
  <si>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</si>
  <si>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</si>
  <si>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</si>
  <si>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</si>
  <si>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</si>
  <si>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</si>
  <si>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</si>
  <si>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</si>
  <si>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</si>
  <si>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</si>
  <si>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</si>
  <si>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</si>
  <si>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</si>
  <si>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</si>
  <si>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</si>
  <si>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</si>
  <si>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</si>
  <si>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</si>
  <si>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</si>
  <si>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</si>
  <si>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</si>
  <si>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</si>
  <si>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</si>
  <si>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</si>
  <si>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</si>
  <si>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</si>
  <si>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</si>
  <si>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</si>
  <si>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</si>
  <si>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</si>
  <si>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</si>
  <si>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</si>
  <si>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</si>
  <si>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</si>
  <si>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</si>
  <si>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</si>
  <si>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</si>
  <si>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</si>
  <si>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</si>
  <si>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</si>
  <si>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</si>
  <si>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</si>
  <si>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</si>
  <si>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</si>
  <si>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</si>
  <si>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</si>
  <si>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</si>
  <si>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</si>
  <si>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</si>
  <si>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</si>
  <si>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</si>
  <si>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</si>
  <si>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</si>
  <si>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</si>
  <si>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</si>
  <si>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</si>
  <si>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</si>
  <si>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</si>
  <si>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</si>
  <si>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</si>
  <si>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</si>
  <si>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</si>
  <si>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</si>
  <si>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</si>
  <si>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</si>
  <si>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</si>
  <si>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</si>
  <si>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</si>
  <si>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</si>
  <si>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</si>
  <si>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</si>
  <si>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</si>
  <si>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</si>
  <si>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</si>
  <si>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</si>
  <si>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</si>
  <si>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</si>
  <si>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</si>
  <si>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</si>
  <si>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</si>
  <si>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</si>
  <si>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</si>
  <si>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</si>
  <si>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</si>
  <si>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</si>
  <si>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</si>
  <si>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</si>
  <si>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</si>
  <si>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</si>
  <si>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</si>
  <si>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</si>
  <si>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</si>
  <si>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</si>
  <si>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</si>
  <si>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</si>
  <si>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</si>
  <si>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</si>
  <si>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</si>
  <si>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</si>
  <si>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</si>
  <si>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</si>
  <si>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</si>
  <si>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</si>
  <si>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</si>
  <si>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</si>
  <si>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</si>
  <si>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</si>
  <si>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</si>
  <si>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</si>
  <si>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</si>
  <si>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</si>
  <si>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</si>
  <si>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</si>
  <si>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</si>
  <si>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</si>
  <si>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</si>
  <si>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</si>
  <si>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</si>
  <si>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</si>
  <si>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</si>
  <si>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</si>
  <si>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</si>
  <si>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</si>
  <si>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</si>
  <si>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</si>
  <si>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</si>
  <si>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</si>
  <si>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</si>
  <si>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</si>
  <si>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</si>
  <si>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</si>
  <si>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</si>
  <si>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</si>
  <si>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</si>
  <si>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</si>
  <si>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</si>
  <si>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</si>
  <si>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</si>
  <si>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</si>
  <si>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</si>
  <si>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</si>
  <si>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</si>
  <si>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</si>
  <si>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</si>
  <si>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</si>
  <si>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</si>
  <si>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</si>
  <si>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</si>
  <si>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</si>
  <si>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</si>
  <si>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</si>
  <si>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</si>
  <si>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</si>
  <si>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</si>
  <si>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</si>
  <si>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</si>
  <si>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</si>
  <si>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</si>
  <si>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</si>
  <si>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</si>
  <si>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</si>
  <si>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</si>
  <si>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</si>
  <si>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</si>
  <si>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</si>
  <si>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</si>
  <si>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</si>
  <si>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</si>
  <si>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</si>
  <si>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</si>
  <si>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</si>
  <si>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</si>
  <si>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</si>
  <si>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</si>
  <si>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</si>
  <si>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</si>
  <si>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</si>
  <si>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</si>
  <si>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</si>
  <si>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</si>
  <si>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</si>
  <si>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</si>
  <si>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</si>
  <si>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</si>
  <si>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</si>
  <si>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</si>
  <si>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</si>
  <si>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</si>
  <si>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</si>
  <si>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</si>
  <si>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</si>
  <si>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</si>
  <si>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</si>
  <si>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</si>
  <si>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</si>
  <si>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</si>
  <si>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</si>
  <si>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</si>
  <si>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</si>
  <si>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</si>
  <si>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</si>
  <si>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</si>
  <si>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</si>
  <si>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</si>
  <si>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</si>
  <si>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</si>
  <si>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</si>
  <si>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</si>
  <si>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</si>
  <si>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</si>
  <si>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</si>
  <si>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</si>
  <si>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</si>
  <si>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</si>
  <si>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</si>
  <si>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</si>
  <si>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</si>
  <si>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</si>
  <si>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</si>
  <si>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</si>
  <si>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</si>
  <si>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</si>
  <si>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</si>
  <si>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</si>
  <si>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</si>
  <si>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</si>
  <si>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</si>
  <si>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</si>
  <si>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</si>
  <si>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</si>
  <si>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</si>
  <si>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</si>
  <si>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</si>
  <si>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</si>
  <si>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</si>
  <si>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</si>
  <si>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</si>
  <si>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</si>
  <si>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</si>
  <si>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</si>
  <si>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</si>
  <si>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</si>
  <si>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</si>
  <si>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</si>
  <si>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</si>
  <si>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</si>
  <si>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</si>
  <si>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</si>
  <si>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</si>
  <si>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</si>
  <si>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</si>
  <si>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</si>
  <si>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</si>
  <si>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</si>
  <si>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</si>
  <si>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</si>
  <si>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</si>
  <si>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</si>
  <si>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</si>
  <si>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</si>
  <si>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</si>
  <si>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</si>
  <si>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</si>
  <si>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</si>
  <si>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</si>
  <si>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</si>
  <si>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</si>
  <si>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</si>
  <si>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</si>
  <si>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</si>
  <si>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</si>
  <si>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</si>
  <si>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</si>
  <si>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</si>
  <si>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</si>
  <si>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</si>
  <si>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</si>
  <si>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</si>
  <si>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</si>
  <si>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</si>
  <si>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</si>
  <si>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</si>
  <si>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</si>
  <si>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</si>
  <si>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</si>
  <si>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</si>
  <si>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</si>
  <si>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</si>
  <si>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</si>
  <si>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</si>
  <si>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</si>
  <si>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</si>
  <si>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</si>
  <si>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</si>
  <si>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</si>
  <si>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</si>
  <si>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</si>
  <si>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</si>
  <si>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</si>
  <si>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</si>
  <si>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</si>
  <si>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</si>
  <si>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</si>
  <si>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</si>
  <si>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</si>
  <si>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</si>
  <si>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</si>
  <si>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</si>
  <si>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</si>
  <si>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</si>
  <si>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</si>
  <si>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</si>
  <si>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</si>
  <si>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</si>
  <si>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</si>
  <si>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</si>
  <si>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</si>
  <si>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</si>
  <si>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</si>
  <si>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</si>
  <si>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</si>
  <si>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</si>
  <si>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</si>
  <si>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</si>
  <si>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</si>
  <si>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</si>
  <si>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</si>
  <si>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</si>
  <si>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</si>
  <si>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</si>
  <si>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</si>
  <si>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</si>
  <si>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</si>
  <si>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</si>
  <si>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</si>
  <si>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</si>
  <si>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</si>
  <si>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</si>
  <si>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</si>
  <si>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</si>
  <si>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</si>
  <si>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</si>
  <si>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</si>
  <si>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</si>
  <si>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</si>
  <si>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</si>
  <si>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</si>
  <si>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</si>
  <si>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</si>
  <si>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</si>
  <si>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</si>
  <si>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</si>
  <si>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</si>
  <si>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</si>
  <si>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</si>
  <si>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</si>
  <si>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</si>
  <si>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</si>
  <si>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</si>
  <si>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</si>
  <si>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</si>
  <si>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</si>
  <si>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</si>
  <si>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</si>
  <si>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</si>
  <si>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</si>
  <si>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</si>
  <si>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</si>
  <si>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</si>
  <si>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</si>
  <si>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</si>
  <si>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</si>
  <si>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</si>
  <si>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</si>
  <si>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</si>
  <si>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</si>
  <si>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</si>
  <si>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</si>
  <si>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</si>
  <si>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</si>
  <si>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</si>
  <si>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</si>
  <si>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</si>
  <si>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</si>
  <si>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</si>
  <si>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</si>
  <si>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</si>
  <si>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</si>
  <si>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</si>
  <si>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</si>
  <si>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</si>
  <si>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</si>
  <si>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</si>
  <si>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</si>
  <si>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</si>
  <si>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</si>
  <si>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</si>
  <si>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</si>
  <si>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</si>
  <si>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</si>
  <si>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</si>
  <si>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</si>
  <si>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</si>
  <si>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</si>
  <si>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</si>
  <si>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</si>
  <si>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</si>
  <si>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</si>
  <si>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</si>
  <si>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</si>
  <si>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</si>
  <si>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</si>
  <si>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</si>
  <si>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</si>
  <si>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</si>
  <si>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</si>
  <si>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</si>
  <si>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</si>
  <si>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</si>
  <si>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</si>
  <si>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</si>
  <si>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</si>
  <si>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</si>
  <si>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</si>
  <si>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</si>
  <si>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</si>
  <si>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</si>
  <si>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</si>
  <si>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</si>
  <si>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</si>
  <si>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</si>
  <si>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</si>
  <si>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</si>
  <si>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</si>
  <si>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</si>
  <si>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</si>
  <si>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</si>
  <si>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</si>
  <si>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</si>
  <si>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</si>
  <si>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</si>
  <si>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</si>
  <si>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</si>
  <si>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</si>
  <si>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</si>
  <si>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</si>
  <si>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</si>
  <si>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</si>
  <si>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</si>
  <si>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</si>
  <si>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</si>
  <si>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</si>
  <si>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</si>
  <si>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</si>
  <si>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</si>
  <si>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</si>
  <si>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</si>
  <si>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</si>
  <si>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</si>
  <si>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</si>
  <si>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</si>
  <si>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</si>
  <si>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</si>
  <si>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</si>
  <si>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</si>
  <si>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</si>
  <si>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</si>
  <si>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</si>
  <si>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</si>
  <si>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</si>
  <si>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</si>
  <si>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</si>
  <si>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</si>
  <si>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</si>
  <si>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</si>
  <si>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</si>
  <si>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</si>
  <si>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</si>
  <si>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</si>
  <si>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</si>
  <si>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</si>
  <si>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</si>
  <si>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</si>
  <si>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</si>
  <si>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</si>
  <si>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</si>
  <si>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</si>
  <si>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</si>
  <si>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</si>
  <si>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</si>
  <si>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</si>
  <si>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</si>
  <si>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</si>
  <si>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</si>
  <si>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</si>
  <si>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</si>
  <si>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</si>
  <si>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</si>
  <si>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</si>
  <si>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</si>
  <si>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</si>
  <si>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</si>
  <si>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</si>
  <si>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</si>
  <si>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</si>
  <si>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</si>
  <si>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</si>
  <si>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</si>
  <si>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</si>
  <si>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</si>
  <si>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</si>
  <si>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</si>
  <si>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</si>
  <si>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</si>
  <si>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</si>
  <si>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</si>
  <si>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</si>
  <si>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</si>
  <si>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</si>
  <si>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</si>
  <si>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</si>
  <si>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</si>
  <si>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</si>
  <si>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</si>
  <si>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</si>
  <si>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</si>
  <si>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</si>
  <si>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</si>
  <si>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</si>
  <si>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</si>
  <si>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</si>
  <si>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</si>
  <si>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</si>
  <si>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</si>
  <si>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</si>
  <si>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</si>
  <si>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</si>
  <si>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</si>
  <si>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</si>
  <si>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</si>
  <si>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</si>
  <si>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</si>
  <si>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</si>
  <si>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</si>
  <si>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</si>
  <si>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</si>
  <si>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</si>
  <si>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</si>
  <si>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</si>
  <si>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</si>
  <si>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</si>
  <si>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</si>
  <si>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</si>
  <si>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</si>
  <si>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</si>
  <si>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</si>
  <si>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</si>
  <si>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</si>
  <si>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</si>
  <si>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</si>
  <si>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</si>
  <si>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</si>
  <si>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</si>
  <si>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</si>
  <si>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</si>
  <si>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</si>
  <si>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</si>
  <si>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</si>
  <si>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</si>
  <si>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</si>
  <si>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</si>
  <si>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</si>
  <si>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</si>
  <si>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</si>
  <si>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</si>
  <si>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</si>
  <si>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</si>
  <si>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</si>
  <si>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</si>
  <si>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</si>
  <si>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</si>
  <si>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</si>
  <si>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</si>
  <si>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</si>
  <si>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</si>
  <si>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</si>
  <si>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</si>
  <si>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</si>
  <si>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</si>
  <si>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</si>
  <si>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</si>
  <si>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</si>
  <si>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</si>
  <si>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</si>
  <si>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</si>
  <si>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</si>
  <si>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</si>
  <si>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</si>
  <si>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</si>
  <si>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</si>
  <si>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</si>
  <si>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</si>
  <si>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</si>
  <si>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</si>
  <si>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</si>
  <si>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</si>
  <si>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</si>
  <si>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</si>
  <si>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</si>
  <si>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</si>
  <si>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</si>
  <si>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</si>
  <si>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</si>
  <si>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</si>
  <si>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</si>
  <si>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</si>
  <si>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</si>
  <si>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</si>
  <si>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</si>
  <si>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</si>
  <si>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</si>
  <si>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</si>
  <si>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</si>
  <si>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</si>
  <si>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</si>
  <si>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</si>
  <si>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</si>
  <si>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</si>
  <si>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</si>
  <si>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</si>
  <si>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</si>
  <si>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</si>
  <si>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</si>
  <si>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</si>
  <si>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</si>
  <si>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</si>
  <si>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</si>
  <si>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</si>
  <si>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</si>
  <si>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</si>
  <si>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</si>
  <si>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</si>
  <si>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</si>
  <si>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</si>
  <si>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</si>
  <si>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</si>
  <si>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</si>
  <si>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</si>
  <si>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</si>
  <si>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</si>
  <si>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</si>
  <si>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</si>
  <si>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</si>
  <si>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</si>
  <si>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</si>
  <si>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</si>
  <si>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</si>
  <si>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</si>
  <si>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</si>
  <si>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</si>
  <si>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</si>
  <si>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</si>
  <si>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</si>
  <si>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</si>
  <si>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</si>
  <si>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</si>
  <si>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</si>
  <si>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</si>
  <si>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</si>
  <si>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</si>
  <si>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</si>
  <si>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</si>
  <si>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</si>
  <si>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</si>
  <si>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</si>
  <si>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</si>
  <si>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</si>
  <si>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</si>
  <si>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</si>
  <si>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</si>
  <si>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</si>
  <si>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</si>
  <si>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</si>
  <si>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</si>
  <si>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</si>
  <si>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</si>
  <si>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</si>
  <si>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</si>
  <si>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</si>
  <si>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</si>
  <si>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</si>
  <si>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</si>
  <si>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</si>
  <si>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</si>
  <si>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</si>
  <si>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</si>
  <si>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</si>
  <si>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</si>
  <si>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</si>
  <si>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</si>
  <si>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</si>
  <si>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</si>
  <si>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</si>
  <si>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</si>
  <si>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</si>
  <si>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</si>
  <si>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</si>
  <si>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</si>
  <si>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</si>
  <si>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</si>
  <si>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</si>
  <si>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</si>
  <si>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</si>
  <si>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</si>
  <si>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</si>
  <si>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</si>
  <si>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</si>
  <si>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</si>
  <si>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</si>
  <si>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</si>
  <si>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</si>
  <si>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</si>
  <si>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</si>
  <si>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</si>
  <si>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</si>
  <si>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</si>
  <si>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</si>
  <si>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</si>
  <si>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</si>
  <si>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</si>
  <si>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</si>
  <si>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</si>
  <si>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</si>
  <si>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</si>
  <si>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</si>
  <si>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</si>
  <si>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</si>
  <si>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</si>
  <si>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</si>
  <si>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</si>
  <si>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</si>
  <si>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</si>
  <si>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</si>
  <si>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</si>
  <si>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</si>
  <si>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</si>
  <si>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</si>
  <si>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</si>
  <si>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</si>
  <si>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</si>
  <si>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</si>
  <si>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</si>
  <si>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</si>
  <si>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</si>
  <si>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</si>
  <si>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</si>
  <si>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</si>
  <si>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</si>
  <si>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</si>
  <si>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</si>
  <si>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</si>
  <si>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</si>
  <si>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</si>
  <si>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</si>
  <si>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</si>
  <si>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</si>
  <si>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</si>
  <si>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</si>
  <si>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</si>
  <si>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</si>
  <si>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</si>
  <si>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</si>
  <si>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</si>
  <si>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</si>
  <si>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</si>
  <si>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</si>
  <si>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</si>
  <si>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</si>
  <si>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</si>
  <si>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</si>
  <si>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</si>
  <si>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</si>
  <si>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</si>
  <si>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</si>
  <si>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</si>
  <si>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</si>
  <si>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</si>
  <si>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</si>
  <si>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</si>
  <si>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</si>
  <si>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</si>
  <si>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</si>
  <si>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</si>
  <si>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</si>
  <si>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</si>
  <si>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</si>
  <si>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</si>
  <si>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</si>
  <si>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</si>
  <si>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</si>
  <si>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</si>
  <si>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</si>
  <si>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</si>
  <si>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</si>
  <si>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</si>
  <si>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</si>
  <si>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</si>
  <si>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</si>
  <si>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</si>
  <si>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</si>
  <si>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</si>
  <si>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</si>
  <si>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</si>
  <si>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</si>
  <si>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</si>
  <si>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</si>
  <si>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</si>
  <si>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</si>
  <si>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</si>
  <si>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</si>
  <si>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</si>
  <si>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</si>
  <si>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</si>
  <si>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</si>
  <si>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</si>
  <si>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</si>
  <si>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</si>
  <si>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</si>
  <si>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</si>
  <si>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</si>
  <si>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</si>
  <si>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</si>
  <si>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</si>
  <si>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</si>
  <si>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</si>
  <si>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</si>
  <si>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</si>
  <si>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</si>
  <si>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</si>
  <si>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</si>
  <si>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</si>
  <si>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</si>
  <si>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</si>
  <si>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</si>
  <si>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</si>
  <si>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</si>
  <si>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</si>
  <si>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</si>
  <si>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</si>
  <si>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</si>
  <si>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</si>
  <si>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</si>
  <si>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</si>
  <si>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</si>
  <si>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</si>
  <si>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</si>
  <si>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</si>
  <si>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</si>
  <si>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</si>
  <si>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</si>
  <si>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</si>
  <si>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</si>
  <si>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</si>
  <si>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</si>
  <si>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</si>
  <si>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</si>
  <si>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</si>
  <si>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</si>
  <si>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</si>
  <si>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</si>
  <si>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</si>
  <si>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</si>
  <si>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</si>
  <si>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</si>
  <si>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</si>
  <si>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</si>
  <si>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</si>
  <si>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</si>
  <si>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</si>
  <si>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</si>
  <si>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</si>
  <si>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</si>
  <si>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</si>
  <si>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</si>
  <si>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</si>
  <si>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</si>
  <si>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</si>
  <si>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</si>
  <si>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</si>
  <si>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</si>
  <si>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</si>
  <si>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</si>
  <si>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</si>
  <si>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</si>
  <si>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</si>
  <si>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</si>
  <si>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</si>
  <si>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</si>
  <si>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</si>
  <si>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</si>
  <si>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</si>
  <si>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</si>
  <si>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</si>
  <si>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</si>
  <si>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</si>
  <si>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</si>
  <si>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</si>
  <si>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</si>
  <si>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</si>
  <si>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</si>
  <si>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</si>
  <si>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</si>
  <si>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</si>
  <si>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</si>
  <si>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</si>
  <si>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</si>
  <si>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</si>
  <si>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</si>
  <si>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</si>
  <si>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</si>
  <si>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</si>
  <si>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</si>
  <si>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</si>
  <si>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</si>
  <si>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</si>
  <si>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</si>
  <si>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</si>
  <si>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</si>
  <si>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</si>
  <si>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</si>
  <si>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</si>
  <si>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</si>
  <si>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</si>
  <si>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</si>
  <si>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</si>
  <si>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</si>
  <si>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</si>
  <si>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</si>
  <si>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</si>
  <si>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</si>
  <si>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</si>
  <si>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</si>
  <si>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</si>
  <si>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</si>
  <si>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</si>
  <si>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</si>
  <si>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</si>
  <si>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</si>
  <si>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</si>
  <si>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</si>
  <si>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</si>
  <si>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</si>
  <si>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</si>
  <si>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</si>
  <si>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</si>
  <si>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</si>
  <si>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</si>
  <si>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</si>
  <si>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</si>
  <si>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</si>
  <si>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</si>
  <si>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</si>
  <si>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</si>
  <si>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</si>
  <si>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</si>
  <si>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</si>
  <si>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</si>
  <si>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</si>
  <si>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</si>
  <si>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</si>
  <si>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</si>
  <si>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</si>
  <si>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</si>
  <si>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</si>
  <si>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</si>
  <si>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</si>
  <si>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</si>
  <si>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</si>
  <si>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</si>
  <si>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</si>
  <si>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</si>
  <si>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</si>
  <si>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</si>
  <si>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</si>
  <si>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</si>
  <si>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</si>
  <si>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</si>
  <si>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</si>
  <si>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</si>
  <si>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</si>
  <si>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</si>
  <si>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</si>
  <si>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</si>
  <si>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</si>
  <si>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</si>
  <si>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</si>
  <si>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</si>
  <si>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</si>
  <si>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</si>
  <si>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</si>
  <si>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</si>
  <si>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</si>
  <si>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</si>
  <si>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</si>
  <si>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</si>
  <si>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</si>
  <si>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</si>
  <si>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</si>
  <si>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</si>
  <si>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</si>
  <si>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</si>
  <si>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</si>
  <si>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</si>
  <si>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</si>
  <si>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</si>
  <si>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</si>
  <si>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</si>
  <si>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</si>
  <si>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</si>
  <si>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</si>
  <si>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</si>
  <si>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</si>
  <si>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</si>
  <si>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</si>
  <si>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</si>
  <si>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</si>
  <si>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</si>
  <si>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</si>
  <si>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</si>
  <si>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</si>
  <si>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</si>
  <si>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</si>
  <si>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</si>
  <si>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</si>
  <si>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</si>
  <si>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</si>
  <si>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</si>
  <si>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</si>
  <si>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</si>
  <si>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</si>
  <si>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</si>
  <si>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</si>
  <si>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</si>
  <si>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</si>
  <si>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</si>
  <si>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</si>
  <si>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</si>
  <si>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</si>
  <si>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</si>
  <si>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</si>
  <si>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</si>
  <si>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</si>
  <si>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</si>
  <si>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</si>
  <si>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</si>
  <si>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</si>
  <si>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</si>
  <si>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</si>
  <si>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</si>
  <si>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</si>
  <si>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</si>
  <si>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</si>
  <si>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</si>
  <si>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</si>
  <si>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</si>
  <si>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</si>
  <si>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</si>
  <si>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</si>
  <si>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</si>
  <si>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</si>
  <si>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</si>
  <si>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</si>
  <si>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</si>
  <si>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</si>
  <si>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</si>
  <si>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</si>
  <si>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</si>
  <si>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</si>
  <si>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</si>
  <si>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</si>
  <si>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</si>
  <si>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</si>
  <si>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</si>
  <si>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</si>
  <si>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</si>
  <si>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</si>
  <si>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</si>
  <si>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</si>
  <si>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</si>
  <si>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</si>
  <si>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</si>
  <si>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</si>
  <si>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</si>
  <si>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</si>
  <si>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</si>
  <si>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</si>
  <si>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</si>
  <si>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</si>
  <si>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</si>
  <si>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</si>
  <si>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</si>
  <si>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</si>
  <si>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</si>
  <si>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</si>
  <si>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</si>
  <si>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</si>
  <si>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</si>
  <si>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</si>
  <si>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</si>
  <si>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</si>
  <si>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</si>
  <si>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</si>
  <si>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</si>
  <si>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</si>
  <si>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</si>
  <si>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</si>
  <si>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</si>
  <si>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</si>
  <si>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</si>
  <si>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</si>
  <si>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</si>
  <si>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</si>
  <si>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</si>
  <si>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</si>
  <si>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</si>
  <si>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</si>
  <si>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</si>
  <si>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</si>
  <si>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</si>
  <si>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</si>
  <si>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</si>
  <si>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</si>
  <si>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</si>
  <si>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</si>
  <si>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</si>
  <si>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</si>
  <si>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</si>
  <si>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</si>
  <si>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</si>
  <si>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</si>
  <si>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</si>
  <si>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</si>
  <si>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</si>
  <si>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</si>
  <si>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</si>
  <si>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</si>
  <si>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</si>
  <si>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</si>
  <si>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</si>
  <si>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</si>
  <si>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</si>
  <si>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</si>
  <si>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</si>
  <si>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</si>
  <si>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</si>
  <si>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</si>
  <si>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</si>
  <si>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</si>
  <si>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</si>
  <si>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</si>
  <si>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</si>
  <si>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</si>
  <si>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</si>
  <si>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</si>
  <si>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</si>
  <si>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</si>
  <si>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</si>
  <si>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</si>
  <si>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</si>
  <si>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</si>
  <si>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</si>
  <si>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</si>
  <si>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</si>
  <si>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</si>
  <si>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</si>
  <si>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</si>
  <si>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</si>
  <si>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</si>
  <si>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</si>
  <si>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</si>
  <si>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</si>
  <si>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</si>
  <si>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</si>
  <si>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</si>
  <si>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</si>
  <si>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</si>
  <si>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</si>
  <si>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</si>
  <si>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</si>
  <si>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</si>
  <si>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</si>
  <si>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</si>
  <si>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</si>
  <si>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</si>
  <si>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</si>
  <si>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</si>
  <si>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</si>
  <si>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</si>
  <si>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</si>
  <si>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</si>
  <si>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</si>
  <si>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</si>
  <si>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</si>
  <si>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</si>
  <si>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</si>
  <si>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</si>
  <si>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</si>
  <si>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</si>
  <si>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</si>
  <si>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</si>
  <si>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</si>
  <si>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</si>
  <si>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</si>
  <si>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</si>
  <si>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</si>
  <si>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</si>
  <si>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</si>
  <si>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</si>
  <si>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</si>
  <si>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</si>
  <si>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</si>
  <si>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</si>
  <si>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</si>
  <si>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</si>
  <si>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</si>
  <si>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</si>
  <si>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</si>
  <si>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</si>
  <si>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</si>
  <si>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</si>
  <si>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</si>
  <si>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</si>
  <si>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</si>
  <si>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</si>
  <si>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</si>
  <si>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</si>
  <si>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</si>
  <si>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</si>
  <si>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</si>
  <si>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</si>
  <si>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</si>
  <si>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</si>
  <si>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</si>
  <si>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</si>
  <si>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</si>
  <si>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</si>
  <si>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</si>
  <si>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</si>
  <si>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</si>
  <si>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</si>
  <si>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</si>
  <si>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</si>
  <si>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</si>
  <si>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</si>
  <si>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</si>
  <si>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</si>
  <si>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</si>
  <si>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</si>
  <si>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</si>
  <si>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</si>
  <si>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</si>
  <si>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</si>
  <si>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</si>
  <si>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</si>
  <si>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</si>
  <si>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</si>
  <si>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</si>
  <si>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</si>
  <si>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</si>
  <si>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</si>
  <si>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</si>
  <si>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</si>
  <si>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</si>
  <si>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</si>
  <si>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</si>
  <si>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</si>
  <si>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</si>
  <si>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</si>
  <si>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</si>
  <si>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</si>
  <si>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</si>
  <si>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</si>
  <si>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</si>
  <si>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</si>
  <si>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</si>
  <si>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</si>
  <si>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</si>
  <si>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</si>
  <si>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</si>
  <si>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</si>
  <si>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</si>
  <si>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</si>
  <si>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</si>
  <si>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</si>
  <si>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</si>
  <si>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</si>
  <si>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</si>
  <si>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</si>
  <si>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</si>
  <si>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</si>
  <si>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</si>
  <si>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</si>
  <si>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</si>
  <si>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</si>
  <si>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</si>
  <si>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</si>
  <si>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</si>
  <si>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</si>
  <si>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</si>
  <si>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</si>
  <si>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</si>
  <si>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</si>
  <si>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</si>
  <si>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</si>
  <si>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</si>
  <si>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</si>
  <si>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</si>
  <si>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</si>
  <si>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</si>
  <si>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</si>
  <si>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</si>
  <si>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</si>
  <si>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</si>
  <si>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</si>
  <si>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</si>
  <si>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</si>
  <si>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</si>
  <si>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</si>
  <si>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</si>
  <si>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</si>
  <si>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</si>
  <si>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</si>
  <si>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</si>
  <si>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</si>
  <si>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</si>
  <si>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</si>
  <si>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</si>
  <si>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</si>
  <si>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</si>
  <si>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</si>
  <si>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</si>
  <si>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</si>
  <si>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</si>
  <si>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</si>
  <si>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</si>
  <si>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</si>
  <si>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</si>
  <si>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</si>
  <si>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</si>
  <si>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</si>
  <si>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</si>
  <si>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</si>
  <si>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</si>
  <si>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</si>
  <si>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</si>
  <si>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</si>
  <si>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</si>
  <si>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</si>
  <si>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</si>
  <si>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</si>
  <si>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</si>
  <si>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</si>
  <si>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</si>
  <si>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</si>
  <si>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</si>
  <si>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</si>
  <si>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</si>
  <si>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</si>
  <si>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</si>
  <si>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</si>
  <si>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</si>
  <si>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</si>
  <si>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</si>
  <si>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</si>
  <si>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</si>
  <si>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</si>
  <si>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</si>
  <si>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</si>
  <si>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</si>
  <si>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</si>
  <si>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</si>
  <si>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</si>
  <si>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</si>
  <si>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</si>
  <si>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</si>
  <si>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</si>
  <si>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</si>
  <si>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</si>
  <si>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</si>
  <si>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</si>
  <si>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</si>
  <si>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</si>
  <si>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</si>
  <si>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</si>
  <si>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</si>
  <si>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</si>
  <si>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</si>
  <si>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</si>
  <si>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</si>
  <si>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</si>
  <si>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</si>
  <si>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</si>
  <si>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</si>
  <si>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</si>
  <si>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</si>
  <si>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</si>
  <si>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</si>
  <si>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</si>
  <si>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</si>
  <si>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</si>
  <si>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</si>
  <si>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</si>
  <si>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</si>
  <si>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</si>
  <si>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</si>
  <si>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</si>
  <si>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</si>
  <si>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</si>
  <si>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</si>
  <si>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</si>
  <si>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</si>
  <si>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</si>
  <si>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</si>
  <si>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</si>
  <si>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</si>
  <si>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</si>
  <si>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</si>
  <si>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</si>
  <si>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</si>
  <si>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</si>
  <si>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</si>
  <si>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</si>
  <si>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</si>
  <si>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</si>
  <si>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</si>
  <si>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</si>
  <si>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</si>
  <si>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</si>
  <si>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</si>
  <si>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</si>
  <si>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</si>
  <si>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</si>
  <si>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</si>
  <si>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</si>
  <si>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</si>
  <si>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</si>
  <si>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</si>
  <si>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</si>
  <si>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</si>
  <si>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</si>
  <si>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</si>
  <si>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</si>
  <si>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</si>
  <si>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</si>
  <si>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</si>
  <si>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</si>
  <si>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</si>
  <si>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</si>
  <si>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</si>
  <si>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</si>
  <si>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</si>
  <si>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</si>
  <si>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</si>
  <si>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</si>
  <si>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</si>
  <si>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</si>
  <si>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</si>
  <si>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</si>
  <si>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</si>
  <si>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</si>
  <si>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</si>
  <si>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</si>
  <si>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</si>
  <si>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</si>
  <si>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</si>
  <si>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</si>
  <si>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</si>
  <si>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</si>
  <si>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</si>
  <si>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</si>
  <si>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</si>
  <si>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</si>
  <si>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</si>
  <si>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</si>
  <si>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</si>
  <si>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</si>
  <si>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</si>
  <si>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</si>
  <si>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</si>
  <si>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</si>
  <si>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</si>
  <si>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</si>
  <si>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</si>
  <si>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</si>
  <si>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</si>
  <si>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</si>
  <si>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</si>
  <si>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</si>
  <si>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</si>
  <si>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</si>
  <si>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</si>
  <si>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</si>
  <si>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</si>
  <si>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</si>
  <si>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</si>
  <si>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</si>
  <si>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</si>
  <si>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</si>
  <si>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</si>
  <si>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</si>
  <si>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</si>
  <si>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</si>
  <si>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</si>
  <si>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</si>
  <si>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</si>
  <si>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</si>
  <si>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</si>
  <si>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</si>
  <si>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</si>
  <si>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</si>
  <si>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</si>
  <si>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</si>
  <si>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</si>
  <si>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</si>
  <si>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</si>
  <si>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</si>
  <si>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</si>
  <si>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</si>
  <si>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</si>
  <si>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</si>
  <si>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</si>
  <si>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</si>
  <si>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</si>
  <si>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</si>
  <si>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</si>
  <si>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</si>
  <si>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</si>
  <si>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</si>
  <si>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</si>
  <si>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</si>
  <si>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</si>
  <si>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</si>
  <si>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</si>
  <si>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</si>
  <si>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</si>
  <si>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</si>
  <si>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</si>
  <si>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</si>
  <si>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</si>
  <si>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</si>
  <si>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</si>
  <si>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</si>
  <si>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</si>
  <si>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</si>
  <si>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</si>
  <si>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</si>
  <si>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</si>
  <si>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</si>
  <si>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</si>
  <si>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</si>
  <si>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</si>
  <si>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</si>
  <si>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</si>
  <si>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</si>
  <si>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</si>
  <si>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</si>
  <si>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</si>
  <si>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</si>
  <si>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</si>
  <si>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</si>
  <si>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</si>
  <si>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</si>
  <si>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</si>
  <si>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</si>
  <si>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</si>
  <si>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</si>
  <si>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</si>
  <si>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</si>
  <si>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</si>
  <si>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</si>
  <si>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</si>
  <si>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</si>
  <si>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</si>
  <si>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</si>
  <si>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</si>
  <si>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</si>
  <si>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</si>
  <si>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</si>
  <si>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</si>
  <si>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</si>
  <si>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</si>
  <si>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</si>
  <si>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</si>
  <si>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</si>
  <si>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</si>
  <si>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</si>
  <si>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</si>
  <si>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</si>
  <si>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</si>
  <si>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</si>
  <si>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</si>
  <si>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</si>
  <si>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</si>
  <si>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</si>
  <si>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</si>
  <si>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</si>
  <si>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</si>
  <si>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</si>
  <si>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</si>
  <si>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</si>
  <si>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</si>
  <si>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</si>
  <si>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</si>
  <si>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</si>
  <si>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</si>
  <si>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</si>
  <si>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</si>
  <si>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</si>
  <si>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</si>
  <si>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</si>
  <si>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</si>
  <si>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</si>
  <si>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</si>
  <si>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</si>
  <si>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</si>
  <si>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</si>
  <si>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</si>
  <si>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</si>
  <si>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</si>
  <si>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</si>
  <si>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</si>
  <si>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</si>
  <si>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</si>
  <si>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</si>
  <si>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</si>
  <si>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</si>
  <si>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</si>
  <si>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</si>
  <si>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</si>
  <si>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</si>
  <si>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</si>
  <si>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</si>
  <si>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</si>
  <si>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</si>
  <si>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</si>
  <si>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</si>
  <si>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</si>
  <si>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</si>
  <si>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</si>
  <si>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</si>
  <si>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</si>
  <si>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</si>
  <si>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</si>
  <si>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</si>
  <si>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</si>
  <si>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</si>
  <si>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</si>
  <si>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</si>
  <si>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</si>
  <si>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</si>
  <si>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</si>
  <si>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</si>
  <si>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</si>
  <si>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</si>
  <si>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</si>
  <si>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</si>
  <si>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</si>
  <si>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</si>
  <si>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</si>
  <si>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</si>
  <si>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</si>
  <si>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</si>
  <si>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</si>
  <si>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</si>
  <si>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</si>
  <si>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</si>
  <si>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</si>
  <si>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</si>
  <si>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</si>
  <si>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</si>
  <si>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</si>
  <si>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</si>
  <si>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</si>
  <si>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</si>
  <si>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</si>
  <si>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</si>
  <si>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</si>
  <si>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</si>
  <si>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</si>
  <si>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</si>
  <si>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</si>
  <si>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</si>
  <si>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</si>
  <si>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</si>
  <si>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</si>
  <si>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</si>
  <si>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</si>
  <si>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</si>
  <si>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</si>
  <si>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</si>
  <si>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</si>
  <si>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</si>
  <si>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</si>
  <si>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</si>
  <si>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</si>
  <si>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</si>
  <si>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</si>
  <si>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</si>
  <si>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</si>
  <si>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</si>
  <si>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</si>
  <si>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</si>
  <si>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</si>
  <si>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</si>
  <si>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</si>
  <si>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</si>
  <si>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</si>
  <si>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</si>
  <si>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</si>
  <si>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</si>
  <si>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</si>
  <si>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</si>
  <si>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</si>
  <si>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</si>
  <si>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</si>
  <si>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</si>
  <si>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</si>
  <si>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</si>
  <si>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</si>
  <si>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</si>
  <si>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</si>
  <si>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</si>
  <si>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</si>
  <si>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</si>
  <si>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</si>
  <si>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</si>
  <si>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</si>
  <si>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</si>
  <si>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</si>
  <si>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</si>
  <si>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</si>
  <si>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</si>
  <si>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</si>
  <si>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</si>
  <si>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</si>
  <si>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</si>
  <si>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</si>
  <si>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</si>
  <si>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</si>
  <si>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</si>
  <si>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</si>
  <si>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</si>
  <si>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</si>
  <si>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</si>
  <si>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</si>
  <si>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</si>
  <si>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</si>
  <si>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</si>
  <si>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</si>
  <si>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</si>
  <si>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</si>
  <si>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</si>
  <si>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</si>
  <si>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</si>
  <si>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</si>
  <si>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</si>
  <si>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</si>
  <si>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</si>
  <si>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</si>
  <si>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</si>
  <si>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</si>
  <si>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</si>
  <si>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</si>
  <si>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</si>
  <si>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</si>
  <si>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</si>
  <si>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</si>
  <si>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</si>
  <si>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</si>
  <si>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</si>
  <si>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</si>
  <si>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</si>
  <si>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</si>
  <si>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</si>
  <si>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</si>
  <si>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</si>
  <si>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</si>
  <si>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</si>
  <si>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</si>
  <si>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</si>
  <si>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</si>
  <si>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</si>
  <si>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</si>
  <si>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</si>
  <si>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</si>
  <si>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</si>
  <si>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</si>
  <si>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</si>
  <si>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</si>
  <si>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</si>
  <si>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</si>
  <si>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</si>
  <si>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</si>
  <si>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</si>
  <si>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</si>
  <si>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</si>
  <si>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</si>
  <si>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</si>
  <si>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</si>
  <si>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</si>
  <si>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</si>
  <si>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</si>
  <si>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</si>
  <si>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</si>
  <si>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</si>
  <si>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</si>
  <si>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</si>
  <si>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</si>
  <si>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</si>
  <si>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</si>
  <si>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</si>
  <si>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</si>
  <si>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</si>
  <si>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</si>
  <si>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</si>
  <si>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</si>
  <si>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</si>
  <si>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</si>
  <si>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</si>
  <si>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</si>
  <si>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</si>
  <si>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</si>
  <si>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</si>
  <si>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</si>
  <si>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</si>
  <si>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</si>
  <si>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</si>
  <si>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</si>
  <si>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</si>
  <si>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</si>
  <si>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</si>
  <si>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</si>
  <si>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</si>
  <si>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</si>
  <si>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</si>
  <si>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</si>
  <si>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</si>
  <si>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</si>
  <si>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</si>
  <si>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</si>
  <si>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</si>
  <si>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</si>
  <si>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</si>
  <si>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</si>
  <si>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</si>
  <si>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</si>
  <si>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</si>
  <si>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</si>
  <si>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</si>
  <si>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</si>
  <si>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</si>
  <si>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</si>
  <si>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</si>
  <si>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</si>
  <si>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</si>
  <si>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</si>
  <si>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</si>
  <si>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</si>
  <si>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</si>
  <si>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</si>
  <si>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</si>
  <si>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</si>
  <si>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</si>
  <si>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</si>
  <si>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</si>
  <si>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</si>
  <si>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</si>
  <si>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</si>
  <si>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</si>
  <si>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</si>
  <si>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</si>
  <si>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</si>
  <si>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</si>
  <si>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</si>
  <si>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</si>
  <si>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</si>
  <si>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</si>
  <si>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</si>
  <si>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</si>
  <si>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</si>
  <si>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</si>
  <si>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</si>
  <si>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</si>
  <si>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</si>
  <si>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</si>
  <si>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</si>
  <si>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</si>
  <si>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</si>
  <si>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</si>
  <si>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</si>
  <si>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</si>
  <si>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</si>
  <si>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</si>
  <si>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</si>
  <si>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</si>
  <si>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</si>
  <si>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</si>
  <si>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</si>
  <si>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</si>
  <si>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</si>
  <si>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</si>
  <si>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</si>
  <si>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</si>
  <si>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</si>
  <si>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</si>
  <si>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</si>
  <si>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</si>
  <si>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</si>
  <si>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</si>
  <si>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</si>
  <si>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</si>
  <si>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</si>
  <si>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</si>
  <si>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</si>
  <si>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</si>
  <si>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</si>
  <si>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</si>
  <si>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</si>
  <si>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</si>
  <si>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</si>
  <si>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</si>
  <si>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</si>
  <si>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</si>
  <si>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</si>
  <si>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</si>
  <si>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</si>
  <si>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</si>
  <si>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</si>
  <si>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</si>
  <si>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</si>
  <si>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</si>
  <si>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</si>
  <si>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</si>
  <si>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</si>
  <si>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</si>
  <si>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</si>
  <si>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</si>
  <si>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</si>
  <si>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</si>
  <si>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</si>
  <si>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</si>
  <si>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</si>
  <si>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</si>
  <si>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</si>
  <si>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</si>
  <si>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</si>
  <si>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</si>
  <si>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</si>
  <si>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</si>
  <si>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</si>
  <si>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</si>
  <si>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</si>
  <si>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</si>
  <si>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</si>
  <si>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</si>
  <si>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</si>
  <si>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</si>
  <si>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</si>
  <si>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</si>
  <si>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</si>
  <si>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</si>
  <si>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</si>
  <si>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</si>
  <si>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</si>
  <si>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</si>
  <si>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</si>
  <si>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</si>
  <si>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</si>
  <si>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</si>
  <si>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</si>
  <si>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</si>
  <si>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</si>
  <si>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</si>
  <si>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</si>
  <si>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</si>
  <si>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</si>
  <si>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</si>
  <si>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</si>
  <si>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</si>
  <si>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</si>
  <si>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</si>
  <si>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</si>
  <si>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</si>
  <si>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</si>
  <si>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</si>
  <si>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</si>
  <si>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</si>
  <si>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</si>
  <si>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</si>
  <si>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</si>
  <si>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</si>
  <si>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</si>
  <si>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</si>
  <si>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</si>
  <si>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</si>
  <si>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</si>
  <si>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</si>
  <si>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</si>
  <si>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</si>
  <si>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</si>
  <si>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</si>
  <si>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</si>
  <si>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</si>
  <si>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</si>
  <si>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</si>
  <si>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</si>
  <si>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</si>
  <si>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</si>
  <si>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</si>
  <si>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</si>
  <si>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</si>
  <si>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</si>
  <si>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</si>
  <si>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</si>
  <si>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</si>
  <si>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</si>
  <si>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</si>
  <si>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</si>
  <si>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</si>
  <si>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</si>
  <si>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</si>
  <si>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</si>
  <si>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</si>
  <si>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</si>
  <si>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</si>
  <si>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</si>
  <si>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</si>
  <si>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</si>
  <si>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</si>
  <si>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</si>
  <si>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</si>
  <si>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</si>
  <si>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</si>
  <si>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</si>
  <si>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</si>
  <si>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</si>
  <si>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</si>
  <si>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</si>
  <si>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</si>
  <si>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</si>
  <si>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</si>
  <si>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</si>
  <si>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</si>
  <si>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</si>
  <si>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</si>
  <si>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</si>
  <si>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</si>
  <si>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</si>
  <si>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</si>
  <si>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</si>
  <si>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</si>
  <si>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</si>
  <si>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</si>
  <si>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</si>
  <si>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</si>
  <si>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</si>
  <si>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</si>
  <si>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</si>
  <si>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</si>
  <si>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</si>
  <si>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</si>
  <si>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</si>
  <si>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</si>
  <si>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</si>
  <si>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</si>
  <si>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</si>
  <si>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</si>
  <si>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</si>
  <si>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</si>
  <si>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</si>
  <si>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</si>
  <si>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</si>
  <si>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</si>
  <si>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</si>
  <si>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</si>
  <si>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</si>
  <si>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</si>
  <si>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</si>
  <si>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</si>
  <si>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</si>
  <si>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</si>
  <si>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</si>
  <si>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</si>
  <si>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</si>
  <si>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</si>
  <si>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</si>
  <si>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</si>
  <si>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</si>
  <si>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</si>
  <si>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</si>
  <si>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</si>
  <si>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</si>
  <si>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</si>
  <si>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</si>
  <si>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</si>
  <si>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</si>
  <si>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</si>
  <si>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</si>
  <si>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</si>
  <si>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</si>
  <si>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</si>
  <si>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</si>
  <si>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</si>
  <si>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</si>
  <si>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</si>
  <si>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</si>
  <si>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</si>
  <si>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</si>
  <si>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</si>
  <si>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</si>
  <si>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</si>
  <si>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</si>
  <si>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</si>
  <si>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</si>
  <si>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</si>
  <si>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</si>
  <si>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</si>
  <si>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</si>
  <si>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</si>
  <si>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</si>
  <si>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</si>
  <si>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</si>
  <si>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</si>
  <si>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</si>
  <si>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</si>
  <si>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</si>
  <si>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</si>
  <si>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</si>
  <si>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</si>
  <si>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</si>
  <si>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</si>
  <si>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</si>
  <si>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</si>
  <si>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</si>
  <si>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</si>
  <si>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</si>
  <si>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</si>
  <si>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</si>
  <si>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</si>
  <si>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</si>
  <si>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</si>
  <si>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</si>
  <si>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</si>
  <si>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</si>
  <si>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</si>
  <si>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</si>
  <si>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</si>
  <si>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</si>
  <si>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</si>
  <si>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</si>
  <si>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</si>
  <si>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</si>
  <si>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</si>
  <si>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</si>
  <si>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</si>
  <si>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</si>
  <si>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</si>
  <si>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</si>
  <si>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</si>
  <si>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</si>
  <si>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</si>
  <si>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</si>
  <si>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</si>
  <si>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</si>
  <si>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</si>
  <si>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</si>
  <si>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</si>
  <si>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</si>
  <si>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</si>
  <si>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</si>
  <si>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</si>
  <si>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</si>
  <si>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</si>
  <si>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</si>
  <si>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</si>
  <si>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</si>
  <si>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</si>
  <si>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</si>
  <si>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</si>
  <si>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</si>
  <si>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</si>
  <si>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</si>
  <si>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</si>
  <si>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</si>
  <si>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</si>
  <si>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</si>
  <si>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</si>
  <si>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</si>
  <si>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</si>
  <si>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</si>
  <si>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</si>
  <si>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</si>
  <si>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</si>
  <si>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</si>
  <si>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</si>
  <si>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</si>
  <si>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</si>
  <si>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</si>
  <si>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</si>
  <si>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</si>
  <si>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</si>
  <si>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</si>
  <si>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</si>
  <si>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</si>
  <si>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</si>
  <si>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</si>
  <si>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</si>
  <si>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</si>
  <si>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</si>
  <si>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</si>
  <si>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</si>
  <si>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</si>
  <si>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</si>
  <si>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</si>
  <si>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</si>
  <si>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</si>
  <si>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</si>
  <si>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</si>
  <si>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</si>
  <si>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</si>
  <si>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</si>
  <si>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</si>
  <si>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</si>
  <si>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</si>
  <si>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</si>
  <si>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</si>
  <si>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</si>
  <si>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</si>
  <si>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</si>
  <si>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</si>
  <si>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</si>
  <si>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</si>
  <si>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</si>
  <si>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</si>
  <si>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</si>
  <si>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</si>
  <si>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</si>
  <si>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</si>
  <si>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</si>
  <si>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</si>
  <si>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</si>
  <si>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</si>
  <si>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</si>
  <si>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</si>
  <si>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</si>
  <si>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</si>
  <si>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</si>
  <si>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</si>
  <si>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</si>
  <si>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</si>
  <si>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</si>
  <si>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</si>
  <si>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</si>
  <si>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</si>
  <si>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</si>
  <si>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</si>
  <si>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</si>
  <si>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</si>
  <si>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</si>
  <si>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</si>
  <si>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</si>
  <si>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</si>
  <si>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</si>
  <si>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</si>
  <si>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</si>
  <si>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</si>
  <si>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</si>
  <si>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</si>
  <si>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</si>
  <si>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</si>
  <si>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</si>
  <si>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</si>
  <si>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</si>
  <si>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</si>
  <si>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</si>
  <si>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</si>
  <si>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</si>
  <si>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</si>
  <si>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</si>
  <si>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</si>
  <si>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</si>
  <si>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</si>
  <si>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</si>
  <si>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</si>
  <si>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</si>
  <si>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</si>
  <si>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</si>
  <si>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</si>
  <si>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</si>
  <si>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</si>
  <si>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</si>
  <si>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</si>
  <si>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</si>
  <si>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</si>
  <si>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</si>
  <si>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</si>
  <si>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</si>
  <si>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</si>
  <si>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</si>
  <si>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</si>
  <si>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</si>
  <si>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</si>
  <si>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</si>
  <si>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</si>
  <si>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</si>
  <si>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</si>
  <si>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</si>
  <si>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</si>
  <si>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</si>
  <si>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</si>
  <si>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</si>
  <si>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</si>
  <si>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</si>
  <si>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</si>
  <si>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</si>
  <si>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</si>
  <si>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</si>
  <si>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</si>
  <si>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</si>
  <si>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</si>
  <si>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</si>
  <si>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</si>
  <si>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</si>
  <si>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</si>
  <si>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</si>
  <si>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</si>
  <si>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</si>
  <si>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</si>
  <si>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</si>
  <si>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</si>
  <si>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</si>
  <si>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</si>
  <si>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</si>
  <si>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</si>
  <si>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</si>
  <si>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</si>
  <si>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</si>
  <si>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</si>
  <si>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</si>
  <si>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</si>
  <si>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</si>
  <si>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</si>
  <si>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</si>
  <si>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</si>
  <si>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</si>
  <si>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</si>
  <si>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</si>
  <si>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</si>
  <si>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</si>
  <si>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</si>
  <si>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</si>
  <si>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</si>
  <si>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</si>
  <si>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</si>
  <si>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</si>
  <si>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</si>
  <si>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</si>
  <si>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</si>
  <si>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</si>
  <si>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</si>
  <si>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</si>
  <si>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</si>
  <si>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</si>
  <si>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</si>
  <si>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</si>
  <si>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</si>
  <si>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</si>
  <si>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</si>
  <si>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</si>
  <si>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</si>
  <si>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</si>
  <si>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</si>
  <si>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</si>
  <si>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</si>
  <si>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</si>
  <si>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</si>
  <si>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</si>
  <si>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</si>
  <si>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</si>
  <si>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</si>
  <si>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</si>
  <si>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</si>
  <si>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</si>
  <si>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</si>
  <si>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</si>
  <si>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</si>
  <si>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</si>
  <si>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</si>
  <si>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</si>
  <si>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</si>
  <si>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</si>
  <si>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</si>
  <si>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</si>
  <si>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</si>
  <si>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</si>
  <si>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</si>
  <si>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</si>
  <si>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</si>
  <si>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</si>
  <si>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</si>
  <si>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</si>
  <si>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</si>
  <si>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</si>
  <si>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</si>
  <si>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</si>
  <si>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</si>
  <si>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</si>
  <si>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</si>
  <si>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</si>
  <si>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</si>
  <si>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</si>
  <si>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</si>
  <si>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</si>
  <si>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</si>
  <si>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</si>
  <si>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</si>
  <si>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</si>
  <si>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</si>
  <si>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</si>
  <si>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</si>
  <si>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</si>
  <si>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</si>
  <si>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</si>
  <si>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</si>
  <si>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</si>
  <si>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</si>
  <si>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</si>
  <si>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</si>
  <si>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</si>
  <si>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</si>
  <si>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</si>
  <si>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</si>
  <si>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</si>
  <si>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</si>
  <si>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</si>
  <si>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</si>
  <si>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</si>
  <si>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</si>
  <si>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</si>
  <si>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</si>
  <si>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</si>
  <si>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</si>
  <si>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</si>
  <si>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</si>
  <si>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</si>
  <si>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</si>
  <si>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</si>
  <si>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</si>
  <si>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</si>
  <si>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</si>
  <si>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</si>
  <si>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</si>
  <si>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</si>
  <si>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</si>
  <si>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</si>
  <si>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</si>
  <si>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</si>
  <si>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</si>
  <si>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</si>
  <si>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</si>
  <si>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</si>
  <si>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</si>
  <si>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</si>
  <si>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</si>
  <si>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</si>
  <si>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</si>
  <si>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</si>
  <si>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</si>
  <si>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</si>
  <si>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</si>
  <si>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</si>
  <si>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</si>
  <si>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</si>
  <si>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</si>
  <si>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</si>
  <si>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</si>
  <si>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</si>
  <si>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</si>
  <si>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</si>
  <si>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</si>
  <si>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</si>
  <si>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</si>
  <si>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</si>
  <si>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</si>
  <si>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</si>
  <si>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</si>
  <si>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</si>
  <si>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</si>
  <si>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</si>
  <si>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</si>
  <si>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</si>
  <si>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</si>
  <si>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</si>
  <si>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</si>
  <si>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</si>
  <si>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</si>
  <si>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</si>
  <si>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</si>
  <si>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</si>
  <si>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</si>
  <si>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</si>
  <si>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</si>
  <si>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</si>
  <si>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</si>
  <si>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</si>
  <si>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</si>
  <si>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</si>
  <si>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</si>
  <si>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</si>
  <si>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</si>
  <si>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</si>
  <si>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</si>
  <si>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</si>
  <si>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</si>
  <si>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</si>
  <si>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</si>
  <si>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</si>
  <si>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</si>
  <si>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</si>
  <si>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</si>
  <si>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</si>
  <si>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</si>
  <si>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</si>
  <si>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</si>
  <si>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</si>
  <si>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</si>
  <si>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</si>
  <si>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</si>
  <si>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</si>
  <si>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</si>
  <si>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</si>
  <si>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</si>
  <si>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</si>
  <si>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</si>
  <si>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</si>
  <si>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</si>
  <si>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</si>
  <si>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</si>
  <si>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</si>
  <si>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</si>
  <si>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</si>
  <si>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</si>
  <si>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</si>
  <si>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</si>
  <si>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</si>
  <si>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</si>
  <si>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</si>
  <si>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</si>
  <si>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</si>
  <si>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</si>
  <si>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</si>
  <si>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</si>
  <si>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</si>
  <si>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</si>
  <si>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</si>
  <si>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</si>
  <si>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</si>
  <si>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</si>
  <si>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</si>
  <si>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</si>
  <si>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</si>
  <si>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</si>
  <si>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</si>
  <si>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</si>
  <si>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</si>
  <si>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</si>
  <si>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</si>
  <si>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</si>
  <si>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</si>
  <si>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</si>
  <si>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</si>
  <si>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</si>
  <si>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</si>
  <si>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</si>
  <si>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</si>
  <si>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</si>
  <si>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</si>
  <si>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</si>
  <si>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</si>
  <si>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</si>
  <si>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</si>
  <si>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</si>
  <si>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</si>
  <si>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</si>
  <si>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</si>
  <si>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</si>
  <si>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</si>
  <si>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</si>
  <si>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</si>
  <si>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</si>
  <si>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</si>
  <si>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</si>
  <si>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</si>
  <si>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</si>
  <si>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</si>
  <si>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</si>
  <si>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</si>
  <si>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</si>
  <si>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</si>
  <si>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</si>
  <si>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</si>
  <si>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</si>
  <si>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</si>
  <si>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</si>
  <si>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</si>
  <si>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</si>
  <si>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</si>
  <si>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</si>
  <si>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</si>
  <si>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</si>
  <si>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</si>
  <si>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</si>
  <si>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</si>
  <si>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</si>
  <si>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</si>
  <si>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</si>
  <si>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</si>
  <si>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</si>
  <si>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</si>
  <si>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</si>
  <si>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</si>
  <si>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</si>
  <si>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</si>
  <si>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</si>
  <si>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</si>
  <si>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</si>
  <si>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</si>
  <si>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</si>
  <si>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</si>
  <si>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</si>
  <si>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</si>
  <si>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</si>
  <si>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</si>
  <si>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</si>
  <si>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</si>
  <si>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</si>
  <si>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</si>
  <si>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</si>
  <si>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</si>
  <si>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</si>
  <si>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</si>
  <si>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</si>
  <si>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</si>
  <si>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</si>
  <si>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</si>
  <si>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</si>
  <si>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</si>
  <si>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</si>
  <si>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</si>
  <si>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</si>
  <si>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</si>
  <si>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</si>
  <si>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</si>
  <si>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</si>
  <si>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</si>
  <si>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</si>
  <si>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</si>
  <si>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</si>
  <si>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</si>
  <si>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</si>
  <si>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</si>
  <si>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</si>
  <si>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</si>
  <si>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</si>
  <si>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</si>
  <si>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</si>
  <si>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</si>
  <si>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</si>
  <si>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</si>
  <si>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</si>
  <si>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</si>
  <si>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</si>
  <si>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</si>
  <si>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</si>
  <si>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</si>
  <si>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</si>
  <si>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</si>
  <si>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</si>
  <si>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</si>
  <si>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</si>
  <si>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</si>
  <si>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</si>
  <si>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</si>
  <si>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</si>
  <si>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</si>
  <si>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</si>
  <si>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</si>
  <si>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</si>
  <si>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</si>
  <si>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</si>
  <si>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</si>
  <si>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</si>
  <si>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</si>
  <si>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</si>
  <si>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</si>
  <si>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</si>
  <si>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</si>
  <si>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</si>
  <si>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</si>
  <si>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</si>
  <si>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</si>
  <si>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</si>
  <si>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</si>
  <si>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</si>
  <si>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</si>
  <si>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</si>
  <si>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</si>
  <si>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</si>
  <si>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</si>
  <si>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</si>
  <si>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</si>
  <si>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</si>
  <si>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</si>
  <si>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</si>
  <si>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</si>
  <si>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</si>
  <si>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</si>
  <si>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</si>
  <si>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</si>
  <si>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</si>
  <si>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</si>
  <si>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</si>
  <si>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</si>
  <si>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</si>
  <si>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</si>
  <si>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</si>
  <si>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</si>
  <si>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</si>
  <si>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</si>
  <si>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</si>
  <si>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</si>
  <si>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</si>
  <si>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</si>
  <si>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</si>
  <si>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</si>
  <si>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</si>
  <si>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</si>
  <si>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</si>
  <si>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</si>
  <si>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</si>
  <si>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</si>
  <si>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</si>
  <si>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</si>
  <si>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</si>
  <si>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</si>
  <si>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</si>
  <si>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</si>
  <si>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</si>
  <si>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</si>
  <si>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</si>
  <si>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</si>
  <si>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</si>
  <si>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</si>
  <si>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</si>
  <si>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</si>
  <si>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</si>
  <si>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</si>
  <si>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</si>
  <si>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</si>
  <si>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</si>
  <si>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</si>
  <si>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</si>
  <si>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</si>
  <si>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</si>
  <si>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</si>
  <si>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</si>
  <si>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</si>
  <si>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</si>
  <si>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</si>
  <si>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</si>
  <si>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</si>
  <si>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</si>
  <si>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</si>
  <si>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</si>
  <si>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</si>
  <si>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</si>
  <si>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</si>
  <si>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</si>
  <si>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</si>
  <si>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</si>
  <si>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</si>
  <si>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</si>
  <si>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</si>
  <si>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</si>
  <si>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</si>
  <si>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</si>
  <si>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</si>
  <si>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</si>
  <si>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</si>
  <si>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</si>
  <si>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</si>
  <si>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</si>
  <si>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</si>
  <si>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</si>
  <si>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</si>
  <si>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</si>
  <si>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</si>
  <si>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</si>
  <si>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</si>
  <si>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</si>
  <si>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</si>
  <si>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</si>
  <si>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</si>
  <si>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</si>
  <si>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</si>
  <si>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</si>
  <si>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</si>
  <si>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</si>
  <si>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</si>
  <si>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</si>
  <si>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</si>
  <si>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</si>
  <si>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</si>
  <si>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</si>
  <si>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</si>
  <si>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</si>
  <si>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</si>
  <si>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</si>
  <si>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</si>
  <si>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</si>
  <si>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</si>
  <si>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</si>
  <si>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</si>
  <si>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</si>
  <si>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</si>
  <si>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</si>
  <si>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</si>
  <si>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</si>
  <si>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</si>
  <si>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</si>
  <si>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</si>
  <si>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</si>
  <si>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</si>
  <si>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</si>
  <si>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</si>
  <si>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</si>
  <si>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</si>
  <si>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</si>
  <si>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</si>
  <si>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</si>
  <si>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</si>
  <si>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</si>
  <si>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</si>
  <si>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</si>
  <si>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</si>
  <si>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</si>
  <si>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</si>
  <si>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</si>
  <si>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</si>
  <si>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</si>
  <si>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</si>
  <si>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</si>
  <si>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</si>
  <si>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</si>
  <si>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</si>
  <si>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</si>
  <si>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</si>
  <si>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</si>
  <si>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</si>
  <si>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</si>
  <si>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</si>
  <si>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</si>
  <si>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</si>
  <si>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</si>
  <si>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</si>
  <si>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</si>
  <si>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</si>
  <si>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</si>
  <si>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</si>
  <si>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</si>
  <si>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</si>
  <si>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</si>
  <si>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</si>
  <si>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</si>
  <si>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</si>
  <si>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</si>
  <si>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</si>
  <si>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</si>
  <si>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</si>
  <si>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</si>
  <si>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</si>
  <si>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</si>
  <si>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</si>
  <si>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</si>
  <si>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</si>
  <si>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</si>
  <si>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</si>
  <si>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</si>
  <si>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</si>
  <si>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</si>
  <si>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</si>
  <si>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</si>
  <si>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</si>
  <si>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</si>
  <si>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</si>
  <si>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</si>
  <si>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</si>
  <si>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</si>
  <si>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</si>
  <si>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</si>
  <si>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</si>
  <si>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</si>
  <si>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</si>
  <si>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</si>
  <si>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</si>
  <si>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</si>
  <si>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</si>
  <si>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</si>
  <si>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</si>
  <si>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</si>
  <si>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</si>
  <si>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</si>
  <si>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</si>
  <si>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</si>
  <si>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</si>
  <si>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</si>
  <si>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</si>
  <si>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</si>
  <si>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</si>
  <si>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</si>
  <si>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</si>
  <si>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</si>
  <si>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</si>
  <si>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</si>
  <si>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</si>
  <si>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</si>
  <si>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</si>
  <si>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</si>
  <si>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</si>
  <si>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</si>
  <si>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</si>
  <si>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</si>
  <si>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</si>
  <si>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</si>
  <si>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</si>
  <si>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</si>
  <si>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</si>
  <si>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</si>
  <si>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</si>
  <si>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</si>
  <si>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</si>
  <si>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</si>
  <si>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</si>
  <si>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</si>
  <si>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</si>
  <si>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</si>
  <si>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</si>
  <si>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</si>
  <si>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</si>
  <si>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</si>
  <si>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</si>
  <si>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</si>
  <si>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</si>
  <si>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</si>
  <si>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</si>
  <si>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</si>
  <si>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</si>
  <si>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</si>
  <si>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</si>
  <si>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</si>
  <si>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</si>
  <si>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</si>
  <si>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</si>
  <si>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</si>
  <si>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</si>
  <si>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</si>
  <si>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</si>
  <si>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</si>
  <si>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</si>
  <si>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</si>
  <si>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</si>
  <si>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</si>
  <si>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</si>
  <si>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</si>
  <si>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</si>
  <si>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</si>
  <si>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</si>
  <si>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</si>
  <si>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</si>
  <si>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</si>
  <si>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</si>
  <si>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</si>
  <si>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</si>
  <si>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</si>
  <si>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</si>
  <si>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</si>
  <si>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</si>
  <si>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</si>
  <si>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</si>
  <si>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</si>
  <si>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</si>
  <si>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</si>
  <si>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</si>
  <si>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</si>
  <si>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</si>
  <si>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</si>
  <si>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</si>
  <si>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</si>
  <si>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</si>
  <si>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</si>
  <si>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</si>
  <si>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</si>
  <si>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</si>
  <si>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</si>
  <si>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</si>
  <si>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</si>
  <si>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</si>
  <si>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</si>
  <si>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</si>
  <si>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</si>
  <si>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</si>
  <si>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</si>
  <si>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</si>
  <si>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</si>
  <si>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</si>
  <si>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</si>
  <si>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</si>
  <si>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</si>
  <si>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</si>
  <si>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</si>
  <si>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</si>
  <si>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</si>
  <si>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</si>
  <si>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</si>
  <si>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</si>
  <si>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</si>
  <si>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</si>
  <si>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</si>
  <si>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</si>
  <si>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</si>
  <si>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</si>
  <si>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</si>
  <si>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</si>
  <si>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</si>
  <si>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</si>
  <si>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</si>
  <si>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</si>
  <si>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</si>
  <si>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</si>
  <si>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</si>
  <si>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</si>
  <si>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</si>
  <si>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</si>
  <si>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</si>
  <si>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</si>
  <si>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</si>
  <si>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</si>
  <si>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</si>
  <si>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</si>
  <si>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</si>
  <si>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</si>
  <si>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</si>
  <si>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</si>
  <si>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</si>
  <si>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</si>
  <si>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</si>
  <si>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</si>
  <si>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</si>
  <si>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</si>
  <si>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</si>
  <si>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</si>
  <si>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</si>
  <si>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</si>
  <si>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</si>
  <si>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</si>
  <si>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</si>
  <si>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</si>
  <si>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</si>
  <si>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</si>
  <si>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</si>
  <si>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</si>
  <si>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</si>
  <si>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</si>
  <si>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</si>
  <si>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</si>
  <si>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</si>
  <si>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</si>
  <si>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</si>
  <si>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</si>
  <si>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</si>
  <si>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</si>
  <si>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</si>
  <si>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</si>
  <si>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</si>
  <si>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</si>
  <si>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</si>
  <si>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</si>
  <si>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</si>
  <si>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</si>
  <si>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</si>
  <si>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</si>
  <si>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</si>
  <si>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</si>
  <si>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</si>
  <si>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</si>
  <si>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</si>
  <si>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</si>
  <si>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</si>
  <si>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</si>
  <si>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</si>
  <si>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</si>
  <si>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</si>
  <si>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</si>
  <si>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</si>
  <si>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</si>
  <si>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</si>
  <si>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</si>
  <si>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</si>
  <si>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</si>
  <si>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</si>
  <si>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</si>
  <si>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</si>
  <si>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</si>
  <si>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</si>
  <si>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</si>
  <si>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</si>
  <si>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</si>
  <si>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</si>
  <si>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</si>
  <si>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</si>
  <si>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</si>
  <si>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</si>
  <si>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</si>
  <si>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</si>
  <si>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</si>
  <si>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</si>
  <si>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</si>
  <si>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</si>
  <si>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</si>
  <si>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</si>
  <si>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</si>
  <si>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</si>
  <si>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</si>
  <si>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</si>
  <si>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</si>
  <si>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</si>
  <si>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</si>
  <si>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</si>
  <si>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</si>
  <si>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</si>
  <si>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</si>
  <si>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</si>
  <si>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</si>
  <si>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</si>
  <si>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</si>
  <si>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</si>
  <si>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</si>
  <si>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</si>
  <si>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</si>
  <si>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</si>
  <si>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</si>
  <si>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</si>
  <si>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</si>
  <si>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</si>
  <si>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</si>
  <si>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</si>
  <si>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</si>
  <si>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</si>
  <si>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</si>
  <si>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</si>
  <si>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</si>
  <si>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</si>
  <si>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</si>
  <si>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</si>
  <si>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</si>
  <si>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</si>
  <si>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</si>
  <si>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</si>
  <si>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</si>
  <si>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</si>
  <si>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</si>
  <si>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</si>
  <si>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</si>
  <si>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</si>
  <si>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</si>
  <si>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</si>
  <si>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</si>
  <si>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</si>
  <si>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</si>
  <si>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</si>
  <si>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</si>
  <si>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</si>
  <si>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</si>
  <si>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</si>
  <si>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</si>
  <si>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</si>
  <si>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</si>
  <si>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</si>
  <si>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</si>
  <si>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</si>
  <si>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</si>
  <si>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</si>
  <si>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</si>
  <si>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</si>
  <si>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</si>
  <si>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</si>
  <si>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</si>
  <si>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</si>
  <si>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</si>
  <si>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</si>
  <si>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</si>
  <si>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</si>
  <si>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</si>
  <si>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</si>
  <si>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</si>
  <si>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</si>
  <si>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</si>
  <si>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</si>
  <si>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</si>
  <si>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</si>
  <si>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</si>
  <si>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</si>
  <si>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</si>
  <si>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</si>
  <si>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</si>
  <si>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</si>
  <si>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</si>
  <si>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</si>
  <si>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</si>
  <si>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</si>
  <si>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</si>
  <si>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</si>
  <si>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</si>
  <si>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</si>
  <si>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</si>
  <si>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</si>
  <si>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</si>
  <si>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</si>
  <si>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</si>
  <si>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</si>
  <si>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</si>
  <si>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</si>
  <si>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</si>
  <si>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</si>
  <si>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</si>
  <si>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</si>
  <si>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</si>
  <si>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</si>
  <si>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</si>
  <si>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</si>
  <si>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</si>
  <si>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</si>
  <si>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</si>
  <si>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</si>
  <si>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</si>
  <si>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</si>
  <si>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</si>
  <si>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</si>
  <si>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</si>
  <si>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</si>
  <si>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</si>
  <si>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</si>
  <si>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</si>
  <si>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</si>
  <si>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</si>
  <si>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</si>
  <si>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</si>
  <si>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</si>
  <si>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</si>
  <si>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</si>
  <si>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</si>
  <si>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</si>
  <si>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</si>
  <si>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</si>
  <si>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</si>
  <si>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</si>
  <si>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</si>
  <si>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</si>
  <si>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</si>
  <si>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</si>
  <si>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</si>
  <si>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</si>
  <si>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</si>
  <si>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</si>
  <si>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</si>
  <si>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</si>
  <si>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</si>
  <si>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</si>
  <si>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</si>
  <si>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</si>
  <si>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</si>
  <si>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</si>
  <si>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</si>
  <si>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</si>
  <si>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</si>
  <si>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</si>
  <si>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</si>
  <si>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</si>
  <si>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</si>
  <si>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</si>
  <si>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</si>
  <si>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</si>
  <si>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</si>
  <si>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</si>
  <si>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</si>
  <si>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</si>
  <si>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</si>
  <si>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</si>
  <si>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</si>
  <si>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</si>
  <si>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</si>
  <si>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</si>
  <si>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</si>
  <si>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</si>
  <si>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</si>
  <si>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</si>
  <si>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</si>
  <si>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</si>
  <si>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</si>
  <si>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</si>
  <si>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</si>
  <si>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</si>
  <si>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</si>
  <si>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</si>
  <si>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</si>
  <si>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</si>
  <si>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</si>
  <si>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</si>
  <si>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</si>
  <si>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</si>
  <si>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</si>
  <si>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</si>
  <si>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</si>
  <si>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</si>
  <si>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</si>
  <si>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</si>
  <si>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</si>
  <si>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</si>
  <si>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</si>
  <si>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</si>
  <si>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</si>
  <si>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</si>
  <si>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</si>
  <si>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</si>
  <si>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</si>
  <si>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</si>
  <si>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</si>
  <si>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</si>
  <si>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</si>
  <si>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</si>
  <si>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</si>
  <si>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</si>
  <si>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</si>
  <si>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</si>
  <si>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</si>
  <si>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</si>
  <si>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</si>
  <si>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</si>
  <si>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</si>
  <si>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</si>
  <si>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</si>
  <si>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</si>
  <si>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</si>
  <si>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</si>
  <si>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</si>
  <si>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</si>
  <si>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</si>
  <si>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</si>
  <si>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</si>
  <si>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</si>
  <si>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</si>
  <si>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</si>
  <si>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</si>
  <si>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</si>
  <si>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</si>
  <si>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</si>
  <si>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</si>
  <si>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</si>
  <si>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</si>
  <si>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</si>
  <si>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</si>
  <si>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</si>
  <si>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</si>
  <si>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</si>
  <si>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</si>
  <si>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</si>
  <si>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</si>
  <si>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</si>
  <si>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</si>
  <si>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</si>
  <si>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</si>
  <si>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</si>
  <si>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</si>
  <si>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</si>
  <si>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</si>
  <si>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</si>
  <si>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</si>
  <si>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</si>
  <si>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</si>
  <si>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</si>
  <si>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</si>
  <si>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</si>
  <si>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</si>
  <si>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</si>
  <si>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</si>
  <si>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</si>
  <si>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</si>
  <si>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</si>
  <si>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</si>
  <si>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</si>
  <si>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</si>
  <si>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</si>
  <si>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</si>
  <si>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</si>
  <si>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</si>
  <si>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</si>
  <si>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</si>
  <si>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</si>
  <si>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</si>
  <si>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</si>
  <si>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</si>
  <si>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</si>
  <si>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</si>
  <si>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</si>
  <si>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</si>
  <si>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</si>
  <si>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</si>
  <si>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</si>
  <si>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</si>
  <si>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</si>
  <si>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</si>
  <si>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</si>
  <si>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</si>
  <si>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</si>
  <si>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</si>
  <si>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</si>
  <si>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</si>
  <si>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</si>
  <si>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</si>
  <si>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</si>
  <si>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</si>
  <si>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</si>
  <si>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</si>
  <si>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</si>
  <si>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</si>
  <si>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</si>
  <si>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</si>
  <si>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</si>
  <si>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</si>
  <si>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</si>
  <si>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</si>
  <si>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</si>
  <si>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</si>
  <si>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</si>
  <si>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</si>
  <si>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</si>
  <si>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</si>
  <si>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</si>
  <si>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</si>
  <si>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</si>
  <si>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</si>
  <si>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</si>
  <si>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</si>
  <si>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</si>
  <si>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</si>
  <si>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</si>
  <si>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</si>
  <si>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</si>
  <si>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</si>
  <si>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</si>
  <si>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</si>
  <si>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</si>
  <si>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</si>
  <si>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</si>
  <si>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</si>
  <si>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</si>
  <si>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</si>
  <si>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</si>
  <si>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</si>
  <si>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</si>
  <si>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</si>
  <si>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</si>
  <si>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</si>
  <si>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</si>
  <si>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</si>
  <si>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</si>
  <si>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</si>
  <si>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</si>
  <si>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</si>
  <si>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</si>
  <si>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</si>
  <si>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</si>
  <si>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</si>
  <si>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</si>
  <si>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</si>
  <si>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</si>
  <si>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</si>
  <si>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</si>
  <si>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</si>
  <si>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</si>
  <si>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</si>
  <si>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</si>
  <si>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</si>
  <si>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</si>
  <si>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</si>
  <si>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</si>
  <si>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</si>
  <si>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</si>
  <si>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</si>
  <si>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</si>
  <si>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</si>
  <si>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</si>
  <si>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</si>
  <si>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</si>
  <si>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</si>
  <si>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</si>
  <si>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</si>
  <si>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</si>
  <si>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</si>
  <si>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</si>
  <si>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</si>
  <si>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</si>
  <si>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</si>
  <si>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</si>
  <si>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</si>
  <si>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</si>
  <si>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</si>
  <si>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</si>
  <si>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</si>
  <si>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</si>
  <si>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</si>
  <si>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</si>
  <si>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</si>
  <si>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</si>
  <si>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</si>
  <si>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</si>
  <si>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</si>
  <si>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</si>
  <si>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</si>
  <si>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</si>
  <si>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</si>
  <si>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</si>
  <si>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</si>
  <si>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</si>
  <si>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</si>
  <si>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</si>
  <si>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</si>
  <si>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</si>
  <si>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</si>
  <si>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</si>
  <si>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</si>
  <si>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</si>
  <si>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</si>
  <si>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</si>
  <si>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</si>
  <si>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</si>
  <si>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</si>
  <si>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</si>
  <si>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</si>
  <si>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</si>
  <si>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</si>
  <si>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</si>
  <si>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</si>
  <si>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</si>
  <si>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</si>
  <si>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</si>
  <si>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</si>
  <si>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</si>
  <si>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</si>
  <si>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</si>
  <si>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</si>
  <si>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</si>
  <si>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</si>
  <si>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</si>
  <si>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</si>
  <si>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</si>
  <si>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</si>
  <si>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</si>
  <si>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</si>
  <si>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</si>
  <si>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</si>
  <si>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</si>
  <si>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</si>
  <si>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</si>
  <si>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</si>
  <si>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</si>
  <si>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</si>
  <si>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</si>
  <si>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</si>
  <si>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</si>
  <si>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</si>
  <si>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</si>
  <si>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</si>
  <si>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</si>
  <si>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</si>
  <si>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</si>
  <si>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</si>
  <si>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</si>
  <si>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</si>
  <si>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</si>
  <si>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</si>
  <si>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</si>
  <si>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</si>
  <si>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</si>
  <si>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</si>
  <si>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</si>
  <si>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</si>
  <si>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</si>
  <si>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</si>
  <si>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</si>
  <si>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</si>
  <si>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</si>
  <si>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</si>
  <si>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</si>
  <si>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</si>
  <si>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</si>
  <si>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</si>
  <si>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</si>
  <si>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</si>
  <si>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</si>
  <si>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</si>
  <si>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</si>
  <si>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</si>
  <si>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</si>
  <si>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</si>
  <si>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</si>
  <si>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</si>
  <si>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</si>
  <si>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</si>
  <si>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</si>
  <si>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</si>
  <si>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</si>
  <si>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</si>
  <si>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</si>
  <si>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</si>
  <si>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</si>
  <si>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</si>
  <si>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</si>
  <si>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</si>
  <si>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</si>
  <si>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</si>
  <si>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</si>
  <si>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</si>
  <si>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</si>
  <si>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</si>
  <si>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</si>
  <si>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</si>
  <si>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</si>
  <si>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</si>
  <si>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</si>
  <si>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</si>
  <si>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</si>
  <si>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</si>
  <si>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</si>
  <si>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</si>
  <si>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</si>
  <si>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</si>
  <si>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</si>
  <si>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</si>
  <si>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</si>
  <si>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</si>
  <si>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</si>
  <si>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</si>
  <si>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</si>
  <si>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</si>
  <si>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</si>
  <si>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</si>
  <si>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</si>
  <si>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</si>
  <si>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</si>
  <si>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</si>
  <si>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</si>
  <si>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</si>
  <si>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</si>
  <si>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</si>
  <si>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</si>
  <si>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</si>
  <si>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</si>
  <si>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</si>
  <si>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</si>
  <si>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</si>
  <si>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</si>
  <si>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</si>
  <si>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</si>
  <si>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</si>
  <si>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</si>
  <si>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</si>
  <si>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</si>
  <si>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</si>
  <si>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</si>
  <si>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</si>
  <si>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</si>
  <si>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</si>
  <si>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</si>
  <si>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</si>
  <si>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</si>
  <si>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</si>
  <si>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</si>
  <si>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</si>
  <si>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</si>
  <si>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</si>
  <si>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</si>
  <si>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</si>
  <si>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</si>
  <si>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</si>
  <si>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</si>
  <si>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</si>
  <si>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</si>
  <si>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</si>
  <si>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</si>
  <si>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</si>
  <si>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</si>
  <si>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</si>
  <si>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</si>
  <si>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</si>
  <si>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</si>
  <si>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</si>
  <si>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</si>
  <si>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</si>
  <si>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</si>
  <si>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</si>
  <si>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</si>
  <si>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</si>
  <si>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</si>
  <si>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</si>
  <si>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</si>
  <si>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</si>
  <si>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</si>
  <si>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</si>
  <si>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</si>
  <si>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</si>
  <si>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</si>
  <si>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</si>
  <si>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</si>
  <si>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</si>
  <si>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</si>
  <si>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</si>
  <si>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</si>
  <si>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</si>
  <si>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</si>
  <si>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</si>
  <si>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</si>
  <si>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</si>
  <si>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</si>
  <si>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</si>
  <si>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</si>
  <si>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</si>
  <si>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</si>
  <si>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</si>
  <si>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</si>
  <si>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</si>
  <si>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</si>
  <si>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</si>
  <si>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</si>
  <si>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</si>
  <si>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</si>
  <si>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</si>
  <si>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</si>
  <si>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</si>
  <si>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</si>
  <si>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</si>
  <si>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</si>
  <si>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</si>
  <si>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</si>
  <si>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</si>
  <si>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</si>
  <si>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</si>
  <si>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</si>
  <si>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</si>
  <si>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</si>
  <si>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</si>
  <si>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</si>
  <si>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</si>
  <si>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</si>
  <si>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</si>
  <si>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</si>
  <si>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</si>
  <si>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</si>
  <si>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</si>
  <si>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</si>
  <si>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</si>
  <si>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</si>
  <si>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</si>
  <si>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</si>
  <si>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</si>
  <si>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</si>
  <si>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</si>
  <si>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</si>
  <si>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</si>
  <si>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</si>
  <si>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</si>
  <si>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</si>
  <si>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</si>
  <si>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</si>
  <si>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</si>
  <si>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</si>
  <si>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</si>
  <si>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</si>
  <si>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</si>
  <si>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</si>
  <si>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</si>
  <si>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</si>
  <si>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</si>
  <si>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</si>
  <si>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</si>
  <si>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</si>
  <si>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</si>
  <si>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</si>
  <si>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</si>
  <si>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</si>
  <si>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</si>
  <si>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</si>
  <si>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</si>
  <si>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</si>
  <si>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</si>
  <si>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</si>
  <si>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</si>
  <si>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</si>
  <si>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</si>
  <si>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</si>
  <si>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</si>
  <si>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</si>
  <si>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</si>
  <si>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</si>
  <si>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</si>
  <si>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</si>
  <si>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</si>
  <si>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</si>
  <si>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</si>
  <si>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</si>
  <si>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</si>
  <si>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</si>
  <si>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</si>
  <si>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</si>
  <si>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</si>
  <si>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</si>
  <si>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</si>
  <si>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</si>
  <si>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</si>
  <si>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</si>
  <si>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</si>
  <si>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</si>
  <si>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</si>
  <si>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</si>
  <si>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</si>
  <si>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</si>
  <si>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</si>
  <si>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</si>
  <si>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</si>
  <si>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</si>
  <si>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</si>
  <si>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</si>
  <si>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</si>
  <si>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</si>
  <si>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</si>
  <si>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</si>
  <si>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</si>
  <si>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</si>
  <si>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</si>
  <si>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</si>
  <si>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</si>
  <si>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</si>
  <si>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</si>
  <si>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</si>
  <si>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</si>
  <si>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</si>
  <si>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</si>
  <si>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</si>
  <si>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</si>
  <si>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</si>
  <si>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</si>
  <si>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</si>
  <si>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</si>
  <si>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</si>
  <si>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</si>
  <si>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</si>
  <si>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</si>
  <si>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</si>
  <si>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</si>
  <si>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</si>
  <si>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</si>
  <si>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</si>
  <si>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</si>
  <si>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</si>
  <si>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</si>
  <si>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</si>
  <si>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</si>
  <si>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</si>
  <si>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</si>
  <si>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</si>
  <si>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</si>
  <si>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</si>
  <si>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</si>
  <si>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</si>
  <si>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</si>
  <si>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</si>
  <si>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</si>
  <si>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</si>
  <si>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</si>
  <si>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</si>
  <si>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</si>
  <si>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</si>
  <si>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</si>
  <si>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</si>
  <si>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</si>
  <si>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</si>
  <si>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</si>
  <si>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</si>
  <si>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</si>
  <si>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</si>
  <si>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</si>
  <si>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</si>
  <si>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</si>
  <si>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</si>
  <si>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</si>
  <si>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</si>
  <si>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</si>
  <si>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</si>
  <si>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</si>
  <si>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</si>
  <si>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</si>
  <si>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</si>
  <si>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</si>
  <si>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</si>
  <si>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</si>
  <si>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</si>
  <si>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</si>
  <si>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</si>
  <si>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</si>
  <si>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</si>
  <si>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</si>
  <si>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</si>
  <si>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</si>
  <si>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</si>
  <si>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</si>
  <si>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</si>
  <si>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</si>
  <si>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</si>
  <si>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</si>
  <si>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</si>
  <si>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</si>
  <si>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</si>
  <si>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</si>
  <si>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</si>
  <si>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</si>
  <si>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</si>
  <si>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</si>
  <si>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</si>
  <si>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</si>
  <si>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</si>
  <si>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</si>
  <si>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</si>
  <si>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</si>
  <si>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</si>
  <si>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</si>
  <si>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</si>
  <si>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</si>
  <si>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</si>
  <si>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</si>
  <si>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</si>
  <si>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</si>
  <si>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</si>
  <si>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</si>
  <si>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</si>
  <si>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</si>
  <si>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</si>
  <si>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</si>
  <si>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</si>
  <si>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</si>
  <si>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</si>
  <si>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</si>
  <si>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</si>
  <si>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</si>
  <si>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</si>
  <si>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</si>
  <si>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</si>
  <si>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</si>
  <si>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</si>
  <si>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</si>
  <si>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</si>
  <si>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</si>
  <si>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</si>
  <si>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</si>
  <si>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</si>
  <si>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</si>
  <si>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</si>
  <si>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</si>
  <si>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</si>
  <si>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</si>
  <si>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</si>
  <si>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</si>
  <si>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</si>
  <si>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</si>
  <si>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</si>
  <si>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</si>
  <si>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</si>
  <si>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</si>
  <si>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</si>
  <si>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</si>
  <si>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</si>
  <si>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</si>
  <si>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</si>
  <si>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</si>
  <si>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</si>
  <si>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</si>
  <si>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</si>
  <si>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</si>
  <si>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</si>
  <si>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</si>
  <si>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</si>
  <si>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</si>
  <si>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</si>
  <si>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</si>
  <si>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</si>
  <si>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</si>
  <si>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</si>
  <si>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</si>
  <si>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</si>
  <si>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</si>
  <si>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</si>
  <si>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</si>
  <si>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</si>
  <si>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</si>
  <si>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</si>
  <si>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</si>
  <si>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</si>
  <si>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</si>
  <si>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</si>
  <si>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</si>
  <si>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</si>
  <si>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</si>
  <si>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</si>
  <si>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</si>
  <si>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</si>
  <si>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</si>
  <si>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</si>
  <si>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</si>
  <si>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</si>
  <si>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</si>
  <si>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</si>
  <si>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</si>
  <si>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</si>
  <si>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</si>
  <si>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</si>
  <si>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</si>
  <si>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</si>
  <si>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</si>
  <si>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</si>
  <si>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</si>
  <si>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</si>
  <si>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</si>
  <si>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</si>
  <si>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</si>
  <si>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</si>
  <si>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</si>
  <si>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</si>
  <si>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</si>
  <si>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</si>
  <si>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</si>
  <si>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</si>
  <si>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</si>
  <si>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</si>
  <si>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</si>
  <si>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</si>
  <si>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</si>
  <si>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</si>
  <si>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</si>
  <si>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</si>
  <si>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</si>
  <si>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</si>
  <si>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</si>
  <si>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</si>
  <si>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</si>
  <si>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</si>
  <si>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</si>
  <si>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</si>
  <si>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</si>
  <si>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</si>
  <si>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</si>
  <si>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</si>
  <si>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</si>
  <si>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</si>
  <si>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</si>
  <si>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</si>
  <si>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</si>
  <si>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</si>
  <si>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</si>
  <si>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</si>
  <si>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</si>
  <si>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</si>
  <si>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</si>
  <si>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</si>
  <si>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</si>
  <si>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</si>
  <si>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</si>
  <si>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</si>
  <si>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</si>
  <si>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</si>
  <si>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</si>
  <si>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</si>
  <si>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</si>
  <si>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</si>
  <si>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</si>
  <si>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</si>
  <si>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</si>
  <si>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</si>
  <si>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</si>
  <si>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</si>
  <si>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</si>
  <si>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</si>
  <si>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</si>
  <si>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</si>
  <si>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</si>
  <si>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</si>
  <si>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</si>
  <si>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</si>
  <si>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</si>
  <si>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</si>
  <si>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</si>
  <si>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</si>
  <si>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</si>
  <si>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</si>
  <si>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</si>
  <si>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</si>
  <si>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</si>
  <si>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</si>
  <si>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</si>
  <si>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</si>
  <si>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</si>
  <si>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</si>
  <si>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</si>
  <si>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</si>
  <si>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</si>
  <si>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</si>
  <si>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</si>
  <si>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</si>
  <si>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</si>
  <si>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</si>
  <si>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</si>
  <si>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</si>
  <si>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</si>
  <si>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</si>
  <si>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</si>
  <si>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</si>
  <si>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</si>
  <si>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</si>
  <si>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</si>
  <si>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</si>
  <si>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</si>
  <si>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</si>
  <si>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</si>
  <si>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</si>
  <si>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</si>
  <si>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</si>
  <si>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</si>
  <si>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</si>
  <si>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</si>
  <si>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</si>
  <si>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</si>
  <si>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</si>
  <si>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</si>
  <si>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</si>
  <si>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</si>
  <si>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</si>
  <si>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</si>
  <si>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</si>
  <si>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</si>
  <si>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</si>
  <si>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</si>
  <si>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</si>
  <si>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</si>
  <si>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</si>
  <si>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</si>
  <si>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</si>
  <si>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</si>
  <si>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</si>
  <si>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</si>
  <si>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</si>
  <si>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</si>
  <si>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</si>
  <si>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</si>
  <si>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</si>
  <si>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</si>
  <si>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</si>
  <si>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</si>
  <si>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</si>
  <si>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</si>
  <si>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</si>
  <si>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</si>
  <si>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</si>
  <si>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</si>
  <si>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</si>
  <si>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</si>
  <si>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</si>
  <si>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</si>
  <si>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</si>
  <si>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</si>
  <si>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</si>
  <si>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</si>
  <si>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</si>
  <si>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</si>
  <si>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</si>
  <si>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</si>
  <si>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</si>
  <si>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</si>
  <si>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</si>
  <si>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</si>
  <si>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</si>
  <si>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</si>
  <si>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</si>
  <si>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</si>
  <si>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</si>
  <si>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</si>
  <si>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</si>
  <si>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</si>
  <si>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</si>
  <si>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</si>
  <si>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</si>
  <si>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</si>
  <si>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</si>
  <si>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</si>
  <si>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</si>
  <si>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</si>
  <si>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</si>
  <si>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</si>
  <si>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</si>
  <si>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</si>
  <si>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</si>
  <si>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</si>
  <si>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</si>
  <si>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</si>
  <si>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</si>
  <si>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</si>
  <si>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</si>
  <si>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</si>
  <si>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</si>
  <si>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</si>
  <si>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</si>
  <si>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</si>
  <si>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</si>
  <si>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</si>
  <si>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</si>
  <si>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</si>
  <si>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</si>
  <si>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</si>
  <si>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</si>
  <si>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</si>
  <si>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</si>
  <si>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</si>
  <si>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</si>
  <si>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</si>
  <si>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</si>
  <si>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</si>
  <si>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</si>
  <si>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</si>
  <si>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</si>
  <si>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</si>
  <si>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</si>
  <si>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</si>
  <si>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</si>
  <si>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</si>
  <si>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</si>
  <si>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</si>
  <si>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</si>
  <si>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</si>
  <si>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</si>
  <si>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</si>
  <si>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</si>
  <si>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</si>
  <si>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</si>
  <si>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</si>
  <si>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</si>
  <si>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</si>
  <si>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</si>
  <si>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</si>
  <si>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</si>
  <si>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</si>
  <si>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</si>
  <si>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</si>
  <si>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</si>
  <si>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</si>
  <si>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</si>
  <si>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</si>
  <si>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</si>
  <si>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</si>
  <si>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</si>
  <si>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</si>
  <si>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</si>
  <si>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</si>
  <si>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</si>
  <si>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</si>
  <si>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</si>
  <si>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</si>
  <si>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</si>
  <si>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</si>
  <si>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</si>
  <si>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</si>
  <si>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</si>
  <si>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</si>
  <si>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</si>
  <si>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</si>
  <si>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</si>
  <si>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</si>
  <si>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</si>
  <si>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</si>
  <si>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</si>
  <si>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</si>
  <si>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</si>
  <si>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</si>
  <si>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</si>
  <si>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</si>
  <si>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</si>
  <si>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</si>
  <si>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</si>
  <si>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</si>
  <si>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</si>
  <si>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</si>
  <si>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</si>
  <si>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</si>
  <si>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</si>
  <si>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</si>
  <si>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</si>
  <si>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</si>
  <si>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</si>
  <si>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</si>
  <si>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</si>
  <si>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</si>
  <si>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</si>
  <si>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</si>
  <si>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</si>
  <si>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</si>
  <si>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</si>
  <si>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</si>
  <si>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</si>
  <si>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</si>
  <si>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</si>
  <si>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</si>
  <si>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</si>
  <si>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</si>
  <si>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</si>
  <si>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</si>
  <si>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</si>
  <si>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</si>
  <si>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</si>
  <si>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</si>
  <si>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</si>
  <si>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</si>
  <si>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</si>
  <si>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</si>
  <si>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</si>
  <si>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</si>
  <si>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</si>
  <si>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</si>
  <si>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</si>
  <si>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</si>
  <si>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</si>
  <si>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</si>
  <si>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</si>
  <si>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</si>
  <si>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</si>
  <si>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</si>
  <si>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</si>
  <si>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</si>
  <si>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</si>
  <si>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</si>
  <si>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</si>
  <si>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</si>
  <si>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</si>
  <si>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</si>
  <si>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</si>
  <si>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</si>
  <si>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</si>
  <si>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</si>
  <si>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</si>
  <si>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</si>
  <si>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</si>
  <si>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</si>
  <si>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</si>
  <si>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</si>
  <si>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</si>
  <si>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</si>
  <si>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</si>
  <si>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</si>
  <si>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</si>
  <si>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</si>
  <si>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</si>
  <si>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</si>
  <si>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</si>
  <si>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</si>
  <si>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</si>
  <si>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</si>
  <si>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</si>
  <si>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</si>
  <si>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</si>
  <si>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</si>
  <si>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</si>
  <si>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</si>
  <si>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</si>
  <si>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</si>
  <si>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</si>
  <si>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</si>
  <si>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</si>
  <si>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</si>
  <si>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</si>
  <si>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</si>
  <si>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</si>
  <si>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</si>
  <si>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</si>
  <si>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</si>
  <si>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</si>
  <si>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</si>
  <si>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</si>
  <si>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</si>
  <si>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</si>
  <si>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</si>
  <si>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</si>
  <si>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</si>
  <si>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</si>
  <si>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</si>
  <si>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</si>
  <si>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</si>
  <si>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</si>
  <si>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</si>
  <si>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</si>
  <si>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</si>
  <si>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</si>
  <si>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</si>
  <si>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</si>
  <si>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</si>
  <si>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</si>
  <si>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</si>
  <si>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</si>
  <si>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</si>
  <si>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</si>
  <si>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</si>
  <si>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</si>
  <si>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</si>
  <si>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</si>
  <si>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</si>
  <si>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</si>
  <si>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</si>
  <si>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</si>
  <si>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</si>
  <si>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</si>
  <si>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</si>
  <si>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</si>
  <si>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</si>
  <si>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</si>
  <si>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</si>
  <si>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</si>
  <si>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</si>
  <si>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</si>
  <si>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</si>
  <si>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</si>
  <si>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</si>
  <si>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</si>
  <si>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</si>
  <si>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</si>
  <si>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</si>
  <si>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</si>
  <si>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</si>
  <si>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</si>
  <si>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</si>
  <si>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</si>
  <si>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</si>
  <si>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</si>
  <si>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</si>
  <si>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</si>
  <si>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</si>
  <si>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</si>
  <si>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</si>
  <si>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</si>
  <si>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</si>
  <si>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</si>
  <si>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</si>
  <si>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</si>
  <si>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</si>
  <si>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</si>
  <si>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</si>
  <si>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</si>
  <si>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</si>
  <si>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</si>
  <si>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</si>
  <si>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</si>
  <si>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</si>
  <si>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</si>
  <si>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</si>
  <si>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</si>
  <si>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</si>
  <si>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</si>
  <si>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</si>
  <si>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</si>
  <si>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</si>
  <si>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</si>
  <si>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</si>
  <si>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</si>
  <si>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</si>
  <si>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</si>
  <si>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</si>
  <si>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</si>
  <si>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</si>
  <si>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</si>
  <si>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</si>
  <si>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</si>
  <si>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</si>
  <si>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</si>
  <si>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</si>
  <si>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</si>
  <si>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</si>
  <si>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</si>
  <si>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</si>
  <si>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</si>
  <si>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</si>
  <si>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</si>
  <si>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</si>
  <si>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</si>
  <si>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</si>
  <si>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</si>
  <si>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</si>
  <si>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</si>
  <si>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</si>
  <si>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</si>
  <si>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</si>
  <si>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</si>
  <si>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</si>
  <si>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</si>
  <si>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</si>
  <si>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</si>
  <si>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</si>
  <si>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</si>
  <si>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</si>
  <si>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</si>
  <si>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</si>
  <si>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</si>
  <si>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</si>
  <si>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</si>
  <si>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</si>
  <si>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</si>
  <si>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</si>
  <si>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</si>
  <si>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</si>
  <si>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</si>
  <si>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</si>
  <si>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</si>
  <si>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</si>
  <si>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</si>
  <si>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</si>
  <si>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</si>
  <si>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</si>
  <si>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</si>
  <si>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</si>
  <si>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</si>
  <si>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</si>
  <si>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</si>
  <si>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</si>
  <si>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</si>
  <si>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</si>
  <si>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</si>
  <si>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</si>
  <si>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</si>
  <si>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</si>
  <si>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</si>
  <si>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</si>
  <si>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</si>
  <si>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</si>
  <si>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</si>
  <si>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</si>
  <si>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</si>
  <si>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</si>
  <si>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</si>
  <si>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</si>
  <si>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</si>
  <si>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</si>
  <si>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</si>
  <si>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</si>
  <si>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</si>
  <si>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</si>
  <si>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</si>
  <si>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</si>
  <si>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</si>
  <si>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</si>
  <si>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</si>
  <si>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</si>
  <si>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</si>
  <si>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</si>
  <si>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</si>
  <si>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</si>
  <si>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</si>
  <si>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</si>
  <si>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</si>
  <si>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</si>
  <si>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</si>
  <si>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</si>
  <si>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</si>
  <si>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</si>
  <si>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</si>
  <si>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</si>
  <si>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</si>
  <si>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</si>
  <si>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</si>
  <si>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</si>
  <si>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</si>
  <si>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</si>
  <si>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</si>
  <si>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</si>
  <si>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</si>
  <si>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</si>
  <si>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</si>
  <si>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</si>
  <si>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</si>
  <si>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</si>
  <si>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</si>
  <si>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</si>
  <si>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</si>
  <si>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</si>
  <si>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</si>
  <si>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</si>
  <si>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</si>
  <si>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</si>
  <si>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</si>
  <si>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</si>
  <si>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</si>
  <si>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</si>
  <si>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</si>
  <si>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</si>
  <si>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</si>
  <si>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</si>
  <si>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</si>
  <si>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</si>
  <si>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</si>
  <si>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</si>
  <si>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</si>
  <si>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</si>
  <si>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</si>
  <si>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</si>
  <si>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</si>
  <si>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</si>
  <si>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</si>
  <si>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</si>
  <si>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</si>
  <si>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</si>
  <si>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</si>
  <si>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</si>
  <si>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</si>
  <si>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</si>
  <si>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</si>
  <si>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</si>
  <si>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</si>
  <si>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</si>
  <si>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</si>
  <si>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</si>
  <si>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</si>
  <si>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</si>
  <si>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</si>
  <si>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</si>
  <si>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</si>
  <si>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</si>
  <si>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</si>
  <si>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</si>
  <si>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</si>
  <si>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</si>
  <si>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</si>
  <si>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</si>
  <si>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</si>
  <si>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</si>
  <si>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</si>
  <si>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</si>
  <si>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</si>
  <si>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</si>
  <si>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</si>
  <si>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</si>
  <si>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</si>
  <si>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</si>
  <si>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</si>
  <si>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</si>
  <si>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</si>
  <si>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</si>
  <si>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</si>
  <si>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</si>
  <si>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</si>
  <si>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</si>
  <si>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</si>
  <si>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</si>
  <si>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</si>
  <si>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</si>
  <si>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</si>
  <si>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</si>
  <si>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</si>
  <si>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</si>
  <si>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</si>
  <si>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</si>
  <si>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</si>
  <si>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</si>
  <si>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</si>
  <si>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</si>
  <si>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</si>
  <si>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</si>
  <si>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</si>
  <si>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</si>
  <si>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</si>
  <si>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</si>
  <si>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</si>
  <si>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</si>
  <si>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</si>
  <si>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</si>
  <si>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</si>
  <si>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</si>
  <si>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</si>
  <si>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</si>
  <si>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</si>
  <si>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</si>
  <si>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</si>
  <si>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</si>
  <si>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</si>
  <si>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</si>
  <si>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</si>
  <si>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</si>
  <si>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</si>
  <si>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</si>
  <si>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</si>
  <si>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</si>
  <si>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</si>
  <si>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</si>
  <si>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</si>
  <si>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</si>
  <si>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</si>
  <si>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</si>
  <si>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</si>
  <si>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</si>
  <si>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</si>
  <si>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</si>
  <si>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</si>
  <si>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</si>
  <si>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</si>
  <si>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</si>
  <si>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</si>
  <si>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</si>
  <si>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</si>
  <si>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</si>
  <si>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</si>
  <si>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</si>
  <si>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</si>
  <si>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</si>
  <si>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</si>
  <si>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</si>
  <si>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</si>
  <si>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</si>
  <si>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</si>
  <si>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</si>
  <si>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</si>
  <si>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</si>
  <si>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</si>
  <si>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</si>
  <si>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</si>
  <si>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</si>
  <si>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</si>
  <si>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</si>
  <si>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</si>
  <si>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</si>
  <si>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</si>
  <si>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</si>
  <si>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</si>
  <si>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</si>
  <si>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</si>
  <si>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</si>
  <si>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</si>
  <si>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</si>
  <si>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</si>
  <si>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</si>
  <si>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</si>
  <si>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</si>
  <si>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</si>
  <si>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</si>
  <si>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</si>
  <si>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</si>
  <si>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</si>
  <si>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</si>
  <si>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</si>
  <si>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</si>
  <si>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</si>
  <si>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</si>
  <si>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</si>
  <si>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</si>
  <si>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</si>
  <si>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</si>
  <si>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</si>
  <si>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</si>
  <si>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</si>
  <si>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</si>
  <si>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</si>
  <si>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</si>
  <si>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</si>
  <si>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</si>
  <si>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</si>
  <si>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</si>
  <si>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</si>
  <si>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</si>
  <si>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</si>
  <si>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</si>
  <si>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</si>
  <si>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</si>
  <si>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</si>
  <si>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</si>
  <si>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</si>
  <si>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</si>
  <si>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</si>
  <si>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</si>
  <si>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</si>
  <si>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</si>
  <si>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</si>
  <si>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</si>
  <si>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</si>
  <si>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</si>
  <si>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</si>
  <si>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</si>
  <si>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</si>
  <si>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</si>
  <si>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</si>
  <si>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</si>
  <si>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</si>
  <si>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</si>
  <si>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</si>
  <si>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</si>
  <si>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</si>
  <si>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</si>
  <si>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</si>
  <si>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</si>
  <si>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</si>
  <si>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</si>
  <si>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</si>
  <si>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</si>
  <si>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</si>
  <si>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</si>
  <si>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</si>
  <si>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</si>
  <si>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</si>
  <si>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</si>
  <si>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</si>
  <si>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</si>
  <si>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</si>
  <si>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</si>
  <si>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</si>
  <si>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</si>
  <si>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</si>
  <si>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</si>
  <si>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</si>
  <si>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</si>
  <si>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</si>
  <si>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</si>
  <si>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</si>
  <si>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</si>
  <si>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</si>
  <si>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</si>
  <si>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</si>
  <si>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</si>
  <si>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</si>
  <si>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</si>
  <si>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</si>
  <si>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</si>
  <si>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</si>
  <si>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</si>
  <si>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</si>
  <si>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</si>
  <si>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</si>
  <si>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</si>
  <si>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</si>
  <si>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</si>
  <si>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</si>
  <si>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</si>
  <si>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</si>
  <si>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</si>
  <si>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</si>
  <si>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</si>
  <si>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</si>
  <si>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</si>
  <si>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</si>
  <si>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</si>
  <si>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</si>
  <si>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</si>
  <si>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</si>
  <si>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</si>
  <si>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</si>
  <si>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</si>
  <si>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</si>
  <si>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</si>
  <si>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</si>
  <si>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</si>
  <si>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</si>
  <si>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</si>
  <si>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</si>
  <si>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</si>
  <si>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</si>
  <si>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</si>
  <si>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</si>
  <si>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</si>
  <si>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</si>
  <si>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</si>
  <si>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</si>
  <si>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</si>
  <si>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</si>
  <si>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</si>
  <si>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</si>
  <si>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</si>
  <si>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</si>
  <si>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</si>
  <si>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</si>
  <si>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</si>
  <si>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</si>
  <si>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</si>
  <si>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</si>
  <si>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</si>
  <si>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</si>
  <si>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</si>
  <si>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</si>
  <si>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</si>
  <si>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</si>
  <si>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</si>
  <si>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</si>
  <si>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</si>
  <si>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</si>
  <si>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</si>
  <si>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</si>
  <si>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</si>
  <si>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</si>
  <si>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</si>
  <si>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</si>
  <si>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</si>
  <si>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</si>
  <si>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</si>
  <si>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</si>
  <si>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</si>
  <si>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</si>
  <si>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</si>
  <si>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</si>
  <si>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</si>
  <si>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</si>
  <si>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</si>
  <si>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</si>
  <si>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</si>
  <si>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</si>
  <si>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</si>
  <si>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</si>
  <si>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</si>
  <si>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</si>
  <si>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</si>
  <si>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</si>
  <si>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</si>
  <si>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</si>
  <si>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</si>
  <si>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</si>
  <si>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</si>
  <si>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</si>
  <si>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</si>
  <si>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</si>
  <si>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</si>
  <si>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</si>
  <si>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</si>
  <si>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</si>
  <si>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</si>
  <si>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</si>
  <si>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</si>
  <si>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</si>
  <si>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</si>
  <si>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</si>
  <si>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</si>
  <si>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</si>
  <si>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</si>
  <si>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</si>
  <si>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</si>
  <si>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</si>
  <si>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</si>
  <si>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</si>
  <si>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</si>
  <si>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</si>
  <si>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</si>
  <si>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</si>
  <si>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</si>
  <si>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</si>
  <si>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</si>
  <si>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</si>
  <si>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</si>
  <si>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</si>
  <si>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</si>
  <si>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</si>
  <si>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</si>
  <si>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</si>
  <si>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</si>
  <si>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</si>
  <si>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</si>
  <si>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</si>
  <si>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</si>
  <si>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</si>
  <si>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</si>
  <si>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</si>
  <si>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</si>
  <si>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</si>
  <si>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</si>
  <si>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</si>
  <si>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</si>
  <si>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</si>
  <si>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</si>
  <si>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</si>
  <si>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</si>
  <si>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</si>
  <si>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</si>
  <si>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</si>
  <si>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</si>
  <si>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</si>
  <si>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</si>
  <si>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</si>
  <si>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</si>
  <si>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</si>
  <si>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</si>
  <si>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</si>
  <si>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</si>
  <si>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</si>
  <si>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</si>
  <si>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</si>
  <si>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</si>
  <si>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</si>
  <si>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</si>
  <si>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</si>
  <si>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</si>
  <si>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</si>
  <si>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</si>
  <si>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</si>
  <si>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</si>
  <si>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</si>
  <si>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</si>
  <si>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</si>
  <si>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</si>
  <si>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</si>
  <si>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</si>
  <si>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</si>
  <si>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</si>
  <si>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</si>
  <si>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</si>
  <si>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</si>
  <si>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</si>
  <si>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</si>
  <si>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</si>
  <si>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</si>
  <si>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</si>
  <si>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</si>
  <si>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</si>
  <si>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</si>
  <si>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</si>
  <si>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</si>
  <si>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</si>
  <si>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</si>
  <si>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</si>
  <si>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</si>
  <si>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</si>
  <si>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</si>
  <si>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</si>
  <si>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</si>
  <si>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</si>
  <si>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</si>
  <si>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</si>
  <si>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</si>
  <si>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</si>
  <si>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</si>
  <si>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</si>
  <si>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</si>
  <si>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</si>
  <si>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</si>
  <si>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</si>
  <si>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</si>
  <si>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</si>
  <si>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</si>
  <si>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</si>
  <si>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</si>
  <si>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</si>
  <si>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</si>
  <si>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</si>
  <si>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</si>
  <si>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</si>
  <si>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</si>
  <si>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</si>
  <si>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</si>
  <si>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</si>
  <si>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</si>
  <si>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</si>
  <si>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</si>
  <si>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</si>
  <si>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</si>
  <si>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</si>
  <si>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</si>
  <si>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</si>
  <si>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</si>
  <si>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</si>
  <si>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</si>
  <si>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</si>
  <si>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</si>
  <si>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</si>
  <si>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</si>
  <si>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</si>
  <si>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</si>
  <si>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</si>
  <si>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</si>
  <si>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</si>
  <si>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</si>
  <si>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</si>
  <si>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</si>
  <si>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</si>
  <si>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</si>
  <si>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</si>
  <si>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</si>
  <si>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</si>
  <si>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</si>
  <si>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</si>
  <si>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</si>
  <si>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</si>
  <si>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</si>
  <si>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</si>
  <si>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</si>
  <si>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</si>
  <si>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</si>
  <si>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</si>
  <si>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</si>
  <si>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</si>
  <si>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</si>
  <si>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</si>
  <si>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</si>
  <si>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</si>
  <si>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</si>
  <si>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</si>
  <si>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</si>
  <si>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</si>
  <si>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</si>
  <si>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</si>
  <si>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</si>
  <si>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</si>
  <si>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</si>
  <si>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</si>
  <si>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</si>
  <si>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</si>
  <si>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</si>
  <si>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</si>
  <si>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</si>
  <si>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</si>
  <si>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</si>
  <si>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</si>
  <si>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</si>
  <si>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</si>
  <si>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</si>
  <si>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</si>
  <si>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</si>
  <si>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</si>
  <si>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</si>
  <si>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</si>
  <si>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</si>
  <si>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</si>
  <si>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</si>
  <si>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</si>
  <si>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</si>
  <si>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</si>
  <si>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</si>
  <si>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</si>
  <si>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</si>
  <si>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</si>
  <si>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</si>
  <si>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</si>
  <si>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</si>
  <si>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</si>
  <si>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</si>
  <si>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</si>
  <si>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</si>
  <si>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</si>
  <si>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</si>
  <si>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</si>
  <si>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</si>
  <si>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</si>
  <si>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</si>
  <si>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</si>
  <si>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</si>
  <si>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</si>
  <si>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</si>
  <si>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</si>
  <si>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</si>
  <si>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</si>
  <si>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</si>
  <si>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</si>
  <si>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</si>
  <si>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</si>
  <si>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</si>
  <si>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</si>
  <si>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</si>
  <si>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</si>
  <si>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</si>
  <si>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</si>
  <si>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</si>
  <si>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</si>
  <si>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</si>
  <si>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</si>
  <si>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</si>
  <si>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</si>
  <si>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</si>
  <si>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</si>
  <si>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</si>
  <si>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</si>
  <si>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</si>
  <si>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</si>
  <si>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</si>
  <si>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</si>
  <si>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</si>
  <si>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</si>
  <si>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</si>
  <si>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</si>
  <si>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</si>
  <si>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</si>
  <si>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</si>
  <si>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</si>
  <si>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</si>
  <si>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</si>
  <si>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</si>
  <si>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</si>
  <si>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</si>
  <si>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</si>
  <si>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</si>
  <si>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</si>
  <si>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</si>
  <si>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</si>
  <si>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</si>
  <si>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</si>
  <si>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</si>
  <si>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</si>
  <si>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</si>
  <si>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</si>
  <si>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</si>
  <si>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</si>
  <si>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</si>
  <si>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</si>
  <si>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</si>
  <si>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</si>
  <si>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</si>
  <si>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</si>
  <si>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</si>
  <si>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</si>
  <si>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</si>
  <si>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</si>
  <si>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</si>
  <si>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</si>
  <si>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</si>
  <si>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</si>
  <si>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</si>
  <si>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</si>
  <si>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</si>
  <si>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</si>
  <si>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</si>
  <si>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</si>
  <si>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</si>
  <si>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</si>
  <si>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</si>
  <si>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</si>
  <si>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</si>
  <si>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</si>
  <si>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</si>
  <si>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</si>
  <si>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</si>
  <si>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</si>
  <si>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</si>
  <si>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</si>
  <si>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</si>
  <si>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</si>
  <si>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</si>
  <si>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</si>
  <si>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</si>
  <si>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</si>
  <si>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</si>
  <si>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</si>
  <si>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</si>
  <si>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</si>
  <si>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</si>
  <si>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</si>
  <si>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</si>
  <si>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</si>
  <si>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</si>
  <si>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</si>
  <si>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</si>
  <si>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</si>
  <si>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</si>
  <si>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</si>
  <si>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</si>
  <si>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</si>
  <si>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</si>
  <si>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</si>
  <si>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</si>
  <si>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</si>
  <si>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</si>
  <si>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</si>
  <si>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</si>
  <si>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</si>
  <si>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</si>
  <si>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</si>
  <si>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</si>
  <si>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</si>
  <si>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</si>
  <si>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</si>
  <si>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</si>
  <si>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</si>
  <si>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</si>
  <si>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</si>
  <si>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</si>
  <si>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</si>
  <si>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</si>
  <si>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</si>
  <si>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</si>
  <si>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</si>
  <si>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</si>
  <si>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</si>
  <si>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</si>
  <si>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</si>
  <si>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</si>
  <si>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</si>
  <si>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</si>
  <si>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</si>
  <si>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</si>
  <si>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</si>
  <si>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</si>
  <si>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</si>
  <si>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</si>
  <si>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</si>
  <si>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</si>
  <si>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</si>
  <si>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</si>
  <si>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</si>
  <si>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</si>
  <si>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</si>
  <si>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</si>
  <si>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</si>
  <si>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</si>
  <si>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</si>
  <si>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</si>
  <si>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</si>
  <si>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</si>
  <si>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</si>
  <si>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</si>
  <si>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</si>
  <si>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</si>
  <si>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</si>
  <si>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</si>
  <si>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</si>
  <si>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</si>
  <si>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</si>
  <si>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</si>
  <si>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</si>
  <si>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</si>
  <si>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</si>
  <si>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</si>
  <si>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</si>
  <si>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</si>
  <si>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</si>
  <si>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</si>
  <si>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</si>
  <si>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</si>
  <si>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</si>
  <si>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</si>
  <si>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</si>
  <si>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</si>
  <si>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</si>
  <si>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</si>
  <si>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</si>
  <si>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</si>
  <si>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</si>
  <si>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</si>
  <si>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</si>
  <si>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</si>
  <si>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</si>
  <si>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</si>
  <si>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</si>
  <si>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</si>
  <si>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</si>
  <si>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</si>
  <si>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</si>
  <si>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</si>
  <si>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</si>
  <si>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</si>
  <si>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</si>
  <si>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</si>
  <si>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</si>
  <si>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</si>
  <si>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</si>
  <si>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</si>
  <si>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</si>
  <si>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</si>
  <si>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</si>
  <si>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</si>
  <si>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</si>
  <si>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</si>
  <si>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</si>
  <si>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</si>
  <si>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</si>
  <si>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</si>
  <si>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</si>
  <si>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</si>
  <si>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</si>
  <si>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</si>
  <si>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</si>
  <si>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</si>
  <si>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</si>
  <si>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</si>
  <si>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</si>
  <si>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</si>
  <si>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</si>
  <si>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</si>
  <si>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</si>
  <si>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</si>
  <si>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</si>
  <si>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</si>
  <si>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</si>
  <si>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</si>
  <si>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</si>
  <si>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</si>
  <si>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</si>
  <si>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</si>
  <si>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</si>
  <si>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</si>
  <si>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</si>
  <si>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</si>
  <si>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</si>
  <si>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</si>
  <si>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</si>
  <si>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</si>
  <si>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</si>
  <si>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</si>
  <si>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</si>
  <si>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</si>
  <si>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</si>
  <si>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</si>
  <si>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</si>
  <si>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</si>
  <si>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</si>
  <si>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</si>
  <si>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</si>
  <si>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</si>
  <si>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</si>
  <si>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</si>
  <si>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</si>
  <si>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</si>
  <si>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</si>
  <si>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</si>
  <si>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</si>
  <si>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</si>
  <si>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</si>
  <si>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</si>
  <si>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</si>
  <si>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</si>
  <si>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</si>
  <si>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</si>
  <si>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</si>
  <si>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</si>
  <si>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</si>
  <si>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</si>
  <si>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</si>
  <si>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</si>
  <si>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</si>
  <si>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</si>
  <si>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</si>
  <si>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</si>
  <si>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</si>
  <si>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</si>
  <si>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</si>
  <si>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</si>
  <si>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</si>
  <si>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</si>
  <si>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</si>
  <si>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</si>
  <si>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</si>
  <si>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</si>
  <si>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</si>
  <si>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</si>
  <si>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</si>
  <si>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</si>
  <si>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</si>
  <si>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</si>
  <si>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</si>
  <si>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</si>
  <si>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</si>
  <si>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</si>
  <si>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</si>
  <si>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</si>
  <si>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</si>
  <si>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</si>
  <si>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</si>
  <si>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</si>
  <si>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</si>
  <si>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</si>
  <si>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</si>
  <si>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</si>
  <si>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</si>
  <si>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</si>
  <si>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</si>
  <si>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</si>
  <si>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</si>
  <si>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</si>
  <si>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</si>
  <si>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</si>
  <si>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</si>
  <si>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</si>
  <si>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</si>
  <si>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</si>
  <si>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</si>
  <si>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</si>
  <si>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</si>
  <si>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</si>
  <si>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</si>
  <si>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</si>
  <si>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</si>
  <si>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</si>
  <si>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</si>
  <si>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</si>
  <si>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</si>
  <si>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</si>
  <si>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</si>
  <si>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</si>
  <si>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</si>
  <si>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</si>
  <si>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</si>
  <si>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</si>
  <si>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</si>
  <si>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</si>
  <si>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</si>
  <si>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</si>
  <si>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</si>
  <si>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</si>
  <si>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</si>
  <si>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</si>
  <si>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</si>
  <si>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</si>
  <si>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</si>
  <si>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</si>
  <si>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</si>
  <si>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</si>
  <si>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</si>
  <si>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</si>
  <si>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</si>
  <si>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</si>
  <si>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</si>
  <si>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</si>
  <si>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</si>
  <si>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</si>
  <si>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</si>
  <si>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</si>
  <si>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</si>
  <si>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</si>
  <si>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</si>
  <si>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</si>
  <si>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</si>
  <si>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</si>
  <si>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</si>
  <si>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</si>
  <si>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</si>
  <si>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</si>
  <si>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</si>
  <si>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</si>
  <si>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</si>
  <si>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</si>
  <si>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</si>
  <si>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</si>
  <si>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</si>
  <si>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</si>
  <si>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</si>
  <si>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</si>
  <si>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</si>
  <si>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</si>
  <si>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</si>
  <si>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</si>
  <si>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</si>
  <si>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</si>
  <si>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</si>
  <si>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</si>
  <si>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</si>
  <si>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</si>
  <si>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</si>
  <si>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</si>
  <si>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</si>
  <si>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</si>
  <si>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</si>
  <si>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</si>
  <si>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</si>
  <si>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</si>
  <si>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</si>
  <si>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</si>
  <si>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</si>
  <si>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</si>
  <si>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</si>
  <si>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</si>
  <si>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</si>
  <si>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</si>
  <si>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</si>
  <si>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</si>
  <si>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</si>
  <si>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</si>
  <si>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</si>
  <si>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</si>
  <si>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</si>
  <si>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</si>
  <si>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</si>
  <si>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</si>
  <si>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</si>
  <si>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</si>
  <si>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</si>
  <si>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</si>
  <si>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</si>
  <si>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</si>
  <si>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</si>
  <si>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</si>
  <si>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</si>
  <si>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</si>
  <si>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</si>
  <si>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</si>
  <si>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</si>
  <si>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</si>
  <si>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</si>
  <si>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</si>
  <si>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</si>
  <si>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</si>
  <si>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</si>
  <si>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</si>
  <si>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</si>
  <si>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</si>
  <si>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</si>
  <si>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</si>
  <si>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</si>
  <si>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</si>
  <si>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</si>
  <si>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</si>
  <si>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</si>
  <si>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</si>
  <si>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</si>
  <si>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</si>
  <si>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</si>
  <si>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</si>
  <si>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</si>
  <si>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</si>
  <si>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</si>
  <si>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</si>
  <si>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</si>
  <si>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</si>
  <si>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</si>
  <si>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</si>
  <si>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</si>
  <si>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</si>
  <si>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</si>
  <si>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</si>
  <si>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</si>
  <si>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</si>
  <si>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</si>
  <si>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</si>
  <si>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</si>
  <si>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</si>
  <si>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</si>
  <si>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</si>
  <si>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</si>
  <si>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</si>
  <si>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</si>
  <si>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</si>
  <si>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</si>
  <si>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</si>
  <si>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</si>
  <si>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</si>
  <si>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</si>
  <si>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</si>
  <si>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</si>
  <si>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</si>
  <si>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</si>
  <si>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</si>
  <si>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</si>
  <si>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</si>
  <si>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</si>
  <si>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</si>
  <si>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</si>
  <si>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</si>
  <si>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</si>
  <si>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</si>
  <si>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</si>
  <si>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</si>
  <si>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</si>
  <si>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</si>
  <si>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</si>
  <si>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</si>
  <si>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</si>
  <si>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</si>
  <si>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</si>
  <si>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</si>
  <si>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</si>
  <si>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</si>
  <si>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</si>
  <si>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</si>
  <si>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</si>
  <si>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</si>
  <si>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</si>
  <si>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</si>
  <si>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</si>
  <si>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</si>
  <si>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</si>
  <si>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</si>
  <si>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</si>
  <si>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</si>
  <si>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</si>
  <si>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</si>
  <si>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</si>
  <si>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</si>
  <si>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</si>
  <si>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</si>
  <si>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</si>
  <si>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</si>
  <si>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</si>
  <si>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</si>
  <si>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</si>
  <si>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</si>
  <si>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</si>
  <si>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</si>
  <si>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</si>
  <si>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</si>
  <si>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</si>
  <si>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</si>
  <si>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</si>
  <si>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</si>
  <si>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</si>
  <si>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</si>
  <si>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</si>
  <si>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</si>
  <si>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</si>
  <si>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</si>
  <si>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</si>
  <si>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</si>
  <si>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</si>
  <si>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</si>
  <si>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</si>
  <si>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</si>
  <si>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</si>
  <si>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</si>
  <si>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</si>
  <si>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</si>
  <si>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</si>
  <si>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</si>
  <si>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</si>
  <si>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</si>
  <si>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</si>
  <si>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</si>
  <si>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</si>
  <si>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</si>
  <si>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</si>
  <si>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</si>
  <si>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</si>
  <si>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</si>
  <si>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</si>
  <si>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</si>
  <si>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</si>
  <si>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</si>
  <si>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</si>
  <si>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</si>
  <si>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</si>
  <si>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</si>
  <si>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</si>
  <si>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</si>
  <si>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</si>
  <si>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</si>
  <si>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</si>
  <si>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</si>
  <si>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</si>
  <si>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</si>
  <si>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</si>
  <si>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</si>
  <si>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</si>
  <si>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</si>
  <si>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</si>
  <si>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</si>
  <si>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</si>
  <si>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</si>
  <si>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</si>
  <si>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</si>
  <si>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</si>
  <si>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</si>
  <si>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</si>
  <si>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</si>
  <si>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</si>
  <si>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</si>
  <si>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</si>
  <si>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</si>
  <si>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</si>
  <si>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</si>
  <si>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</si>
  <si>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</si>
  <si>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</si>
  <si>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</si>
  <si>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</si>
  <si>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</si>
  <si>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</si>
  <si>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</si>
  <si>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</si>
  <si>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</si>
  <si>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</si>
  <si>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</si>
  <si>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</si>
  <si>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</si>
  <si>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</si>
  <si>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</si>
  <si>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</si>
  <si>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</si>
  <si>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</si>
  <si>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</si>
  <si>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</si>
  <si>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</si>
  <si>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</si>
  <si>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</si>
  <si>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</si>
  <si>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</si>
  <si>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</si>
  <si>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</si>
  <si>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</si>
  <si>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</si>
  <si>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</si>
  <si>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</si>
  <si>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</si>
  <si>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</si>
  <si>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</si>
  <si>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</si>
  <si>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</si>
  <si>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</si>
  <si>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</si>
  <si>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</si>
  <si>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</si>
  <si>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</si>
  <si>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</si>
  <si>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</si>
  <si>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</si>
  <si>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</si>
  <si>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</si>
  <si>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</si>
  <si>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</si>
  <si>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</si>
  <si>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</si>
  <si>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</si>
  <si>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</si>
  <si>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</si>
  <si>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</si>
  <si>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</si>
  <si>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</si>
  <si>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</si>
  <si>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</si>
  <si>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</si>
  <si>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</si>
  <si>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</si>
  <si>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</si>
  <si>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</si>
  <si>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</si>
  <si>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</si>
  <si>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</si>
  <si>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</si>
  <si>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</si>
  <si>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</si>
  <si>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</si>
  <si>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</si>
  <si>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</si>
  <si>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</si>
  <si>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</si>
  <si>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</si>
  <si>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</si>
  <si>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</si>
  <si>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</si>
  <si>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</si>
  <si>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</si>
  <si>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</si>
  <si>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</si>
  <si>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</si>
  <si>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</si>
  <si>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</si>
  <si>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</si>
  <si>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</si>
  <si>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</si>
  <si>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</si>
  <si>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</si>
  <si>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</si>
  <si>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</si>
  <si>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</si>
  <si>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</si>
  <si>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</si>
  <si>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</si>
  <si>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</si>
  <si>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</si>
  <si>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</si>
  <si>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</si>
  <si>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</si>
  <si>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</si>
  <si>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</si>
  <si>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</si>
  <si>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</si>
  <si>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</si>
  <si>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</si>
  <si>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</si>
  <si>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</si>
  <si>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</si>
  <si>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</si>
  <si>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</si>
  <si>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</si>
  <si>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</si>
  <si>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</si>
  <si>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</si>
  <si>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</si>
  <si>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</si>
  <si>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</si>
  <si>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</si>
  <si>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</si>
  <si>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</si>
  <si>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</si>
  <si>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</si>
  <si>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</si>
  <si>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</si>
  <si>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</si>
  <si>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</si>
  <si>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</si>
  <si>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</si>
  <si>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</si>
  <si>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</si>
  <si>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</si>
  <si>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</si>
  <si>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</si>
  <si>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</si>
  <si>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</si>
  <si>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</si>
  <si>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</si>
  <si>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</si>
  <si>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</si>
  <si>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</si>
  <si>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</si>
  <si>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</si>
  <si>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</si>
  <si>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</si>
  <si>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</si>
  <si>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</si>
  <si>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</si>
  <si>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</si>
  <si>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</si>
  <si>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</si>
  <si>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</si>
  <si>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</si>
  <si>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</si>
  <si>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</si>
  <si>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</si>
  <si>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</si>
  <si>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</si>
  <si>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</si>
  <si>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</si>
  <si>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</si>
  <si>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</si>
  <si>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</si>
  <si>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</si>
  <si>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</si>
  <si>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</si>
  <si>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</si>
  <si>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</si>
  <si>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</si>
  <si>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</si>
  <si>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</si>
  <si>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</si>
  <si>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</si>
  <si>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</si>
  <si>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</si>
  <si>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</si>
  <si>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</si>
  <si>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</si>
  <si>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</si>
  <si>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</si>
  <si>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</si>
  <si>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</si>
  <si>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</si>
  <si>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</si>
  <si>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</si>
  <si>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</si>
  <si>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</si>
  <si>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</si>
  <si>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</si>
  <si>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</si>
  <si>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</si>
  <si>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</si>
  <si>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</si>
  <si>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</si>
  <si>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</si>
  <si>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</si>
  <si>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</si>
  <si>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</si>
  <si>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</si>
  <si>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</si>
  <si>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</si>
  <si>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</si>
  <si>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</si>
  <si>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</si>
  <si>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</si>
  <si>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</si>
  <si>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</si>
  <si>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</si>
  <si>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</si>
  <si>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</si>
  <si>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</si>
  <si>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</si>
  <si>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</si>
  <si>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</si>
  <si>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</si>
  <si>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</si>
  <si>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</si>
  <si>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</si>
  <si>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</si>
  <si>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</si>
  <si>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</si>
  <si>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</si>
  <si>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</si>
  <si>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</si>
  <si>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</si>
  <si>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</si>
  <si>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</si>
  <si>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</si>
  <si>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</si>
  <si>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</si>
  <si>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</si>
  <si>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</si>
  <si>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</si>
  <si>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</si>
  <si>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</si>
  <si>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</si>
  <si>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</si>
  <si>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</si>
  <si>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</si>
  <si>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</si>
  <si>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</si>
  <si>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</si>
  <si>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</si>
  <si>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</si>
  <si>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</si>
  <si>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</si>
  <si>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</si>
  <si>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</si>
  <si>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</si>
  <si>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</si>
  <si>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</si>
  <si>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</si>
  <si>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</si>
  <si>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</si>
  <si>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</si>
  <si>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</si>
  <si>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</si>
  <si>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</si>
  <si>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</si>
  <si>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</si>
  <si>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</si>
  <si>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</si>
  <si>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</si>
  <si>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</si>
  <si>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</si>
  <si>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</si>
  <si>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</si>
  <si>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</si>
  <si>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</si>
  <si>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</si>
  <si>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</si>
  <si>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</si>
  <si>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</si>
  <si>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</si>
  <si>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</si>
  <si>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</si>
  <si>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</si>
  <si>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</si>
  <si>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</si>
  <si>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</si>
  <si>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</si>
  <si>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</si>
  <si>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</si>
  <si>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</si>
  <si>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</si>
  <si>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</si>
  <si>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</si>
  <si>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</si>
  <si>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</si>
  <si>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</si>
  <si>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</si>
  <si>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</si>
  <si>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</si>
  <si>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</si>
  <si>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</si>
  <si>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</si>
  <si>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</si>
  <si>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</si>
  <si>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</si>
  <si>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</si>
  <si>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</si>
  <si>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</si>
  <si>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</si>
  <si>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</si>
  <si>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</si>
  <si>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</si>
  <si>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</si>
  <si>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</si>
  <si>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</si>
  <si>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</si>
  <si>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</si>
  <si>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</si>
  <si>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</si>
  <si>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</si>
  <si>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</si>
  <si>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</si>
  <si>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</si>
  <si>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</si>
  <si>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</si>
  <si>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</si>
  <si>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</si>
  <si>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</si>
  <si>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</si>
  <si>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</si>
  <si>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</si>
  <si>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</si>
  <si>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</si>
  <si>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</si>
  <si>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</si>
  <si>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</si>
  <si>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</si>
  <si>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</si>
  <si>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</si>
  <si>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</si>
  <si>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</si>
  <si>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</si>
  <si>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</si>
  <si>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</si>
  <si>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</si>
  <si>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</si>
  <si>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</si>
  <si>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</si>
  <si>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</si>
  <si>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</si>
  <si>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</si>
  <si>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</si>
  <si>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</si>
  <si>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</si>
  <si>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</si>
  <si>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</si>
  <si>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</si>
  <si>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</si>
  <si>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</si>
  <si>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</si>
  <si>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</si>
  <si>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</si>
  <si>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</si>
  <si>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</si>
  <si>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</si>
  <si>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</si>
  <si>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</si>
  <si>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</si>
  <si>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</si>
  <si>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</si>
  <si>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</si>
  <si>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</si>
  <si>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</si>
  <si>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</si>
  <si>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</si>
  <si>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</si>
  <si>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</si>
  <si>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</si>
  <si>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</si>
  <si>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</si>
  <si>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</si>
  <si>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</si>
  <si>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</si>
  <si>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</si>
  <si>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</si>
  <si>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</si>
  <si>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</si>
  <si>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</si>
  <si>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</si>
  <si>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</si>
  <si>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</si>
  <si>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</si>
  <si>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</si>
  <si>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</si>
  <si>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</si>
  <si>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</si>
  <si>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</si>
  <si>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</si>
  <si>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</si>
  <si>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</si>
  <si>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</si>
  <si>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</si>
  <si>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</si>
  <si>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</si>
  <si>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</si>
  <si>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</si>
  <si>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</si>
  <si>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</si>
  <si>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</si>
  <si>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</si>
  <si>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</si>
  <si>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</si>
  <si>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</si>
  <si>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</si>
  <si>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</si>
  <si>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</si>
  <si>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</si>
  <si>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</si>
  <si>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</si>
  <si>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</si>
  <si>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</si>
  <si>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</si>
  <si>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</si>
  <si>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</si>
  <si>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</si>
  <si>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</si>
  <si>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</si>
  <si>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</si>
  <si>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</si>
  <si>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</si>
  <si>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</si>
  <si>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</si>
  <si>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</si>
  <si>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</si>
  <si>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</si>
  <si>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</si>
  <si>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</si>
  <si>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</si>
  <si>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</si>
  <si>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</si>
  <si>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</si>
  <si>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</si>
  <si>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</si>
  <si>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</si>
  <si>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</si>
  <si>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</si>
  <si>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</si>
  <si>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</si>
  <si>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</si>
  <si>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</si>
  <si>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</si>
  <si>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</si>
  <si>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</si>
  <si>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</si>
  <si>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</si>
  <si>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</si>
  <si>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</si>
  <si>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</si>
  <si>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</si>
  <si>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</si>
  <si>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</si>
  <si>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</si>
  <si>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</si>
  <si>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</si>
  <si>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</si>
  <si>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</si>
  <si>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</si>
  <si>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</si>
  <si>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</si>
  <si>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</si>
  <si>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</si>
  <si>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</si>
  <si>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</si>
  <si>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</si>
  <si>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</si>
  <si>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</si>
  <si>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</si>
  <si>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</si>
  <si>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</si>
  <si>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</si>
  <si>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</si>
  <si>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</si>
  <si>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</si>
  <si>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</si>
  <si>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</si>
  <si>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</si>
  <si>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</si>
  <si>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</si>
  <si>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</si>
  <si>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</si>
  <si>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</si>
  <si>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</si>
  <si>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</si>
  <si>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</si>
  <si>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</si>
  <si>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</si>
  <si>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</si>
  <si>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</si>
  <si>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</si>
  <si>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</si>
  <si>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</si>
  <si>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</si>
  <si>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</si>
  <si>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</si>
  <si>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</si>
  <si>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</si>
  <si>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</si>
  <si>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</si>
  <si>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</si>
  <si>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</si>
  <si>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</si>
  <si>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</si>
  <si>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</si>
  <si>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</si>
  <si>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</si>
  <si>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</si>
  <si>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</si>
  <si>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</si>
  <si>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</si>
  <si>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</si>
  <si>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</si>
  <si>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</si>
  <si>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</si>
  <si>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</si>
  <si>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</si>
  <si>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</si>
  <si>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</si>
  <si>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</si>
  <si>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</si>
  <si>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</si>
  <si>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</si>
  <si>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</si>
  <si>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</si>
  <si>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</si>
  <si>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</si>
  <si>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</si>
  <si>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</si>
  <si>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</si>
  <si>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</si>
  <si>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</si>
  <si>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</si>
  <si>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</si>
  <si>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</si>
  <si>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</si>
  <si>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</si>
  <si>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</si>
  <si>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</si>
  <si>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</si>
  <si>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</si>
  <si>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</si>
  <si>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</si>
  <si>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</si>
  <si>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</si>
  <si>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</si>
  <si>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</si>
  <si>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</si>
  <si>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</si>
  <si>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</si>
  <si>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</si>
  <si>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</si>
  <si>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</si>
  <si>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</si>
  <si>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</si>
  <si>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</si>
  <si>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</si>
  <si>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</si>
  <si>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</si>
  <si>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</si>
  <si>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</si>
  <si>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</si>
  <si>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</si>
  <si>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</si>
  <si>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</si>
  <si>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</si>
  <si>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</si>
  <si>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</si>
  <si>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</si>
  <si>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</si>
  <si>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</si>
  <si>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</si>
  <si>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</si>
  <si>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</si>
  <si>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</si>
  <si>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</si>
  <si>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</si>
  <si>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</si>
  <si>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</si>
  <si>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</si>
  <si>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</si>
  <si>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</si>
  <si>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</si>
  <si>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</si>
  <si>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</si>
  <si>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</si>
  <si>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</si>
  <si>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</si>
  <si>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</si>
  <si>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</si>
  <si>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</si>
  <si>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</si>
  <si>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</si>
  <si>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</si>
  <si>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</si>
  <si>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</si>
  <si>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</si>
  <si>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</si>
  <si>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</si>
  <si>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</si>
  <si>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</si>
  <si>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</si>
  <si>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</si>
  <si>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</si>
  <si>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</si>
  <si>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</si>
  <si>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</si>
  <si>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</si>
  <si>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</si>
  <si>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</si>
  <si>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</si>
  <si>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</si>
  <si>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</si>
  <si>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</si>
  <si>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</si>
  <si>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</si>
  <si>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</si>
  <si>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</si>
  <si>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</si>
  <si>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</si>
  <si>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</si>
  <si>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</si>
  <si>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</si>
  <si>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</si>
  <si>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</si>
  <si>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</si>
  <si>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</si>
  <si>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</si>
  <si>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</si>
  <si>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</si>
  <si>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</si>
  <si>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</si>
  <si>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</si>
  <si>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</si>
  <si>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</si>
  <si>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</si>
  <si>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</si>
  <si>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</si>
  <si>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</si>
  <si>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</si>
  <si>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</si>
  <si>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</si>
  <si>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</si>
  <si>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</si>
  <si>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</si>
  <si>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</si>
  <si>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</si>
  <si>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</si>
  <si>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</si>
  <si>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</si>
  <si>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</si>
  <si>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</si>
  <si>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</si>
  <si>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</si>
  <si>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</si>
  <si>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</si>
  <si>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</si>
  <si>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</si>
  <si>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</si>
  <si>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</si>
  <si>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</si>
  <si>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</si>
  <si>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</si>
  <si>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</si>
  <si>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</si>
  <si>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</si>
  <si>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</si>
  <si>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</si>
  <si>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</si>
  <si>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</si>
  <si>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</si>
  <si>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</si>
  <si>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</si>
  <si>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</si>
  <si>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</si>
  <si>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</si>
  <si>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</si>
  <si>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</si>
  <si>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</si>
  <si>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</si>
  <si>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</si>
  <si>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</si>
  <si>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</si>
  <si>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</si>
  <si>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</si>
  <si>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</si>
  <si>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</si>
  <si>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</si>
  <si>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</si>
  <si>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</si>
  <si>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</si>
  <si>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</si>
  <si>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</si>
  <si>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</si>
  <si>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</si>
  <si>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</si>
  <si>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</si>
  <si>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</si>
  <si>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</si>
  <si>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</si>
  <si>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</si>
  <si>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</si>
  <si>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</si>
  <si>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</si>
  <si>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</si>
  <si>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</si>
  <si>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</si>
  <si>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</si>
  <si>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</si>
  <si>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</si>
  <si>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</si>
  <si>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</si>
  <si>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</si>
  <si>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</si>
  <si>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</si>
  <si>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</si>
  <si>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</si>
  <si>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</si>
  <si>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</si>
  <si>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</si>
  <si>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</si>
  <si>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</si>
  <si>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</si>
  <si>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</si>
  <si>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</si>
  <si>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</si>
  <si>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</si>
  <si>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</si>
  <si>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</si>
  <si>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</si>
  <si>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</si>
  <si>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</si>
  <si>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</si>
  <si>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</si>
  <si>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</si>
  <si>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</si>
  <si>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</si>
  <si>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</si>
  <si>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</si>
  <si>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</si>
  <si>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</si>
  <si>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</si>
  <si>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</si>
  <si>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</si>
  <si>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</si>
  <si>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</si>
  <si>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</si>
  <si>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</si>
  <si>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</si>
  <si>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</si>
  <si>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</si>
  <si>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</si>
  <si>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</si>
  <si>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</si>
  <si>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</si>
  <si>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</si>
  <si>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</si>
  <si>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</si>
  <si>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</si>
  <si>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</si>
  <si>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</si>
  <si>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</si>
  <si>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</si>
  <si>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</si>
  <si>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</si>
  <si>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</si>
  <si>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</si>
  <si>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</si>
  <si>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</si>
  <si>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</si>
  <si>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</si>
  <si>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</si>
  <si>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</si>
  <si>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</si>
  <si>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</si>
  <si>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</si>
  <si>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</si>
  <si>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</si>
  <si>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</si>
  <si>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</si>
  <si>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</si>
  <si>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</si>
  <si>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</si>
  <si>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</si>
  <si>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</si>
  <si>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</si>
  <si>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</si>
  <si>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</si>
  <si>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</si>
  <si>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</si>
  <si>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</si>
  <si>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</si>
  <si>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</si>
  <si>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</si>
  <si>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</si>
  <si>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</si>
  <si>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</si>
  <si>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</si>
  <si>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</si>
  <si>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</si>
  <si>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</si>
  <si>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</si>
  <si>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</si>
  <si>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</si>
  <si>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</si>
  <si>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</si>
  <si>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</si>
  <si>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</si>
  <si>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</si>
  <si>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</si>
  <si>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</si>
  <si>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</si>
  <si>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</si>
  <si>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</si>
  <si>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</si>
  <si>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</si>
  <si>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</si>
  <si>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</si>
  <si>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</si>
  <si>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</si>
  <si>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</si>
  <si>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</si>
  <si>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</si>
  <si>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</si>
  <si>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</si>
  <si>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</si>
  <si>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</si>
  <si>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</si>
  <si>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</si>
  <si>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</si>
  <si>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</si>
  <si>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</si>
  <si>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</si>
  <si>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</si>
  <si>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</si>
  <si>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</si>
  <si>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</si>
  <si>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</si>
  <si>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</si>
  <si>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</si>
  <si>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</si>
  <si>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</si>
  <si>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</si>
  <si>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</si>
  <si>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</si>
  <si>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</si>
  <si>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</si>
  <si>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</si>
  <si>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</si>
  <si>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</si>
  <si>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</si>
  <si>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</si>
  <si>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</si>
  <si>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</si>
  <si>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</si>
  <si>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</si>
  <si>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</si>
  <si>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</si>
  <si>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</si>
  <si>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</si>
  <si>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</si>
  <si>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</si>
  <si>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</si>
  <si>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</si>
  <si>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</si>
  <si>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</si>
  <si>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</si>
  <si>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</si>
  <si>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</si>
  <si>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</si>
  <si>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</si>
  <si>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</si>
  <si>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</si>
  <si>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</si>
  <si>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</si>
  <si>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</si>
  <si>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</si>
  <si>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</si>
  <si>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</si>
  <si>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</si>
  <si>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</si>
  <si>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</si>
  <si>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</si>
  <si>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</si>
  <si>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</si>
  <si>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</si>
  <si>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</si>
  <si>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</si>
  <si>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</si>
  <si>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</si>
  <si>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</si>
  <si>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</si>
  <si>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</si>
  <si>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</si>
  <si>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</si>
  <si>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</si>
  <si>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</si>
  <si>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</si>
  <si>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</si>
  <si>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</si>
  <si>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</si>
  <si>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</si>
  <si>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</si>
  <si>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</si>
  <si>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</si>
  <si>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</si>
  <si>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</si>
  <si>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</si>
  <si>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</si>
  <si>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</si>
  <si>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</si>
  <si>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</si>
  <si>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</si>
  <si>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</si>
  <si>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</si>
  <si>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</si>
  <si>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</si>
  <si>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</si>
  <si>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</si>
  <si>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</si>
  <si>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</si>
  <si>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</si>
  <si>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</si>
  <si>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</si>
  <si>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</si>
  <si>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</si>
  <si>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</si>
  <si>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</si>
  <si>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</si>
  <si>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</si>
  <si>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</si>
  <si>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</si>
  <si>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</si>
  <si>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</si>
  <si>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</si>
  <si>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</si>
  <si>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</si>
  <si>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</si>
  <si>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</si>
  <si>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</si>
  <si>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</si>
  <si>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</si>
  <si>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</si>
  <si>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</si>
  <si>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</si>
  <si>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</si>
  <si>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</si>
  <si>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</si>
  <si>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</si>
  <si>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</si>
  <si>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</si>
  <si>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</si>
  <si>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</si>
  <si>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</si>
  <si>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</si>
  <si>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</si>
  <si>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</si>
  <si>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</si>
  <si>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</si>
  <si>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</si>
  <si>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</si>
  <si>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</si>
  <si>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</si>
  <si>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</si>
  <si>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</si>
  <si>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</si>
  <si>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</si>
  <si>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</si>
  <si>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</si>
  <si>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</si>
  <si>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</si>
  <si>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</si>
  <si>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</si>
  <si>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</si>
  <si>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</si>
  <si>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</si>
  <si>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</si>
  <si>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</si>
  <si>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</si>
  <si>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</si>
  <si>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</si>
  <si>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</si>
  <si>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</si>
  <si>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</si>
  <si>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</si>
  <si>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</si>
  <si>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</si>
  <si>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</si>
  <si>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</si>
  <si>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</si>
  <si>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</si>
  <si>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</si>
  <si>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</si>
  <si>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</si>
  <si>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</si>
  <si>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</si>
  <si>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</si>
  <si>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</si>
  <si>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</si>
  <si>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</si>
  <si>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</si>
  <si>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</si>
  <si>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</si>
  <si>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</si>
  <si>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</si>
  <si>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</si>
  <si>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</si>
  <si>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</si>
  <si>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</si>
  <si>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</si>
  <si>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</si>
  <si>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</si>
  <si>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</si>
  <si>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</si>
  <si>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</si>
  <si>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</si>
  <si>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</si>
  <si>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</si>
  <si>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</si>
  <si>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</si>
  <si>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</si>
  <si>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</si>
  <si>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</si>
  <si>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</si>
  <si>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</si>
  <si>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</si>
  <si>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</si>
  <si>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</si>
  <si>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</si>
  <si>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</si>
  <si>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</si>
  <si>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</si>
  <si>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</si>
  <si>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</si>
  <si>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</si>
  <si>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</si>
  <si>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</si>
  <si>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</si>
  <si>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</si>
  <si>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</si>
  <si>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</si>
  <si>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</si>
  <si>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</si>
  <si>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</si>
  <si>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</si>
  <si>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</si>
  <si>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</si>
  <si>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</si>
  <si>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</si>
  <si>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</si>
  <si>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</si>
  <si>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</si>
  <si>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</si>
  <si>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</si>
  <si>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</si>
  <si>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</si>
  <si>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</si>
  <si>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</si>
  <si>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</si>
  <si>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</si>
  <si>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</si>
  <si>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</si>
  <si>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</si>
  <si>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</si>
  <si>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</si>
  <si>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</si>
  <si>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</si>
  <si>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</si>
  <si>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</si>
  <si>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</si>
  <si>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</si>
  <si>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</si>
  <si>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</si>
  <si>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</si>
  <si>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</si>
  <si>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</si>
  <si>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</si>
  <si>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</si>
  <si>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</si>
  <si>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</si>
  <si>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</si>
  <si>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</si>
  <si>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</si>
  <si>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</si>
  <si>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</si>
  <si>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</si>
  <si>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</si>
  <si>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</si>
  <si>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</si>
  <si>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</si>
  <si>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</si>
  <si>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</si>
  <si>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</si>
  <si>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</si>
  <si>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</si>
  <si>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</si>
  <si>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</si>
  <si>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</si>
  <si>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</si>
  <si>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</si>
  <si>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</si>
  <si>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</si>
  <si>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</si>
  <si>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</si>
  <si>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</si>
  <si>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</si>
  <si>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</si>
  <si>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</si>
  <si>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</si>
  <si>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</si>
  <si>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</si>
  <si>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</si>
  <si>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</si>
  <si>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</si>
  <si>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</si>
  <si>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</si>
  <si>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</si>
  <si>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</si>
  <si>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</si>
  <si>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</si>
  <si>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</si>
  <si>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</si>
  <si>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</si>
  <si>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</si>
  <si>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</si>
  <si>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</si>
  <si>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</si>
  <si>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</si>
  <si>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</si>
  <si>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</si>
  <si>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</si>
  <si>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</si>
  <si>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</si>
  <si>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</si>
  <si>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</si>
  <si>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</si>
  <si>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</si>
  <si>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</si>
  <si>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</si>
  <si>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</si>
  <si>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</si>
  <si>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</si>
  <si>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</si>
  <si>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</si>
  <si>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</si>
  <si>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</si>
  <si>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</si>
  <si>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</si>
  <si>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</si>
  <si>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</si>
  <si>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</si>
  <si>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</si>
  <si>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</si>
  <si>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</si>
  <si>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</si>
  <si>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</si>
  <si>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</si>
  <si>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</si>
  <si>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</si>
  <si>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</si>
  <si>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</si>
  <si>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</si>
  <si>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</si>
  <si>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</si>
  <si>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</si>
  <si>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</si>
  <si>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</si>
  <si>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</si>
  <si>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</si>
  <si>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</si>
  <si>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</si>
  <si>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</si>
  <si>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</si>
  <si>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</si>
  <si>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</si>
  <si>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</si>
  <si>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</si>
  <si>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</si>
  <si>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</si>
  <si>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</si>
  <si>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</si>
  <si>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</si>
  <si>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</si>
  <si>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</si>
  <si>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</si>
  <si>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</si>
  <si>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</si>
  <si>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</si>
  <si>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</si>
  <si>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</si>
  <si>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</si>
  <si>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</si>
  <si>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</si>
  <si>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</si>
  <si>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</si>
  <si>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</si>
  <si>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</si>
  <si>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</si>
  <si>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</si>
  <si>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</si>
  <si>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</si>
  <si>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</si>
  <si>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</si>
  <si>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</si>
  <si>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</si>
  <si>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</si>
  <si>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</si>
  <si>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</si>
  <si>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</si>
  <si>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</si>
  <si>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</si>
  <si>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</si>
  <si>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</si>
  <si>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</si>
  <si>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</si>
  <si>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</si>
  <si>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</si>
  <si>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</si>
  <si>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</si>
  <si>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</si>
  <si>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</si>
  <si>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</si>
  <si>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</si>
  <si>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</si>
  <si>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</si>
  <si>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</si>
  <si>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</si>
  <si>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</si>
  <si>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</si>
  <si>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</si>
  <si>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</si>
  <si>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</si>
  <si>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</si>
  <si>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</si>
  <si>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</si>
  <si>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</si>
  <si>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</si>
  <si>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</si>
  <si>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</si>
  <si>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</si>
  <si>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</si>
  <si>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</si>
  <si>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</si>
  <si>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</si>
  <si>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</si>
  <si>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</si>
  <si>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</si>
  <si>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</si>
  <si>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</si>
  <si>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</si>
  <si>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</si>
  <si>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</si>
  <si>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</si>
  <si>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</si>
  <si>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</si>
  <si>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</si>
  <si>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</si>
  <si>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</si>
  <si>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</si>
  <si>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</si>
  <si>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</si>
  <si>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</si>
  <si>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</si>
  <si>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</si>
  <si>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</si>
  <si>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</si>
  <si>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</si>
  <si>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</si>
  <si>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</si>
  <si>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</si>
  <si>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</si>
  <si>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</si>
  <si>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</si>
  <si>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</si>
  <si>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</si>
  <si>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</si>
  <si>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</si>
  <si>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</si>
  <si>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</si>
  <si>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</si>
  <si>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</si>
  <si>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</si>
  <si>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</si>
  <si>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</si>
  <si>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</si>
  <si>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</si>
  <si>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</si>
  <si>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</si>
  <si>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</si>
  <si>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</si>
  <si>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</si>
  <si>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</si>
  <si>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</si>
  <si>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</si>
  <si>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</si>
  <si>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</si>
  <si>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</si>
  <si>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</si>
  <si>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</si>
  <si>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</si>
  <si>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</si>
  <si>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</si>
  <si>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</si>
  <si>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</si>
  <si>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</si>
  <si>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</si>
  <si>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</si>
  <si>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</si>
  <si>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</si>
  <si>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</si>
  <si>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</si>
  <si>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</si>
  <si>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</si>
  <si>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</si>
  <si>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</si>
  <si>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</si>
  <si>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</si>
  <si>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</si>
  <si>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</si>
  <si>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</si>
  <si>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</si>
  <si>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</si>
  <si>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</si>
  <si>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</si>
  <si>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</si>
  <si>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</si>
  <si>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</si>
  <si>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</si>
  <si>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</si>
  <si>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</si>
  <si>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</si>
  <si>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</si>
  <si>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</si>
  <si>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</si>
  <si>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</si>
  <si>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</si>
  <si>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</si>
  <si>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</si>
  <si>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</si>
  <si>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</si>
  <si>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</si>
  <si>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</si>
  <si>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</si>
  <si>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</si>
  <si>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</si>
  <si>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</si>
  <si>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</si>
  <si>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</si>
  <si>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</si>
  <si>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</si>
  <si>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</si>
  <si>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</si>
  <si>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</si>
  <si>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</si>
  <si>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</si>
  <si>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</si>
  <si>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</si>
  <si>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</si>
  <si>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</si>
  <si>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</si>
  <si>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</si>
  <si>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</si>
  <si>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</si>
  <si>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</si>
  <si>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</si>
  <si>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</si>
  <si>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</si>
  <si>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</si>
  <si>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</si>
  <si>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</si>
  <si>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</si>
  <si>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</si>
  <si>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</si>
  <si>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</si>
  <si>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</si>
  <si>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</si>
  <si>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</si>
  <si>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</si>
  <si>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</si>
  <si>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</si>
  <si>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</si>
  <si>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</si>
  <si>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</si>
  <si>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</si>
  <si>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</si>
  <si>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</si>
  <si>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</si>
  <si>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</si>
  <si>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</si>
  <si>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</si>
  <si>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</si>
  <si>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</si>
  <si>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</si>
  <si>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</si>
  <si>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</si>
  <si>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</si>
  <si>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</si>
  <si>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</si>
  <si>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</si>
  <si>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</si>
  <si>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</si>
  <si>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</si>
  <si>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</si>
  <si>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</si>
  <si>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</si>
  <si>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</si>
  <si>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</si>
  <si>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</si>
  <si>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</si>
  <si>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</si>
  <si>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</si>
  <si>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</si>
  <si>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</si>
  <si>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</si>
  <si>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</si>
  <si>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</si>
  <si>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</si>
  <si>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</si>
  <si>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</si>
  <si>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</si>
  <si>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</si>
  <si>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</si>
  <si>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</si>
  <si>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</si>
  <si>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</si>
  <si>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</si>
  <si>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</si>
  <si>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</si>
  <si>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</si>
  <si>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</si>
  <si>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</si>
  <si>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</si>
  <si>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</si>
  <si>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</si>
  <si>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</si>
  <si>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</si>
  <si>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</si>
  <si>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</si>
  <si>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</si>
  <si>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</si>
  <si>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</si>
  <si>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</si>
  <si>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</si>
  <si>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</si>
  <si>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</si>
  <si>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</si>
  <si>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</si>
  <si>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</si>
  <si>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</si>
  <si>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</si>
  <si>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</si>
  <si>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</si>
  <si>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</si>
  <si>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</si>
  <si>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</si>
  <si>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</si>
  <si>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</si>
  <si>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</si>
  <si>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</si>
  <si>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</si>
  <si>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</si>
  <si>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</si>
  <si>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</si>
  <si>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</si>
  <si>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</si>
  <si>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</si>
  <si>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</si>
  <si>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</si>
  <si>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</si>
  <si>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</si>
  <si>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</si>
  <si>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</si>
  <si>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</si>
  <si>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</si>
  <si>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</si>
  <si>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</si>
  <si>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</si>
  <si>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</si>
  <si>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</si>
  <si>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</si>
  <si>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</si>
  <si>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</si>
  <si>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</si>
  <si>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</si>
  <si>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</si>
  <si>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</si>
  <si>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</si>
  <si>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</si>
  <si>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</si>
  <si>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</si>
  <si>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</si>
  <si>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</si>
  <si>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</si>
  <si>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</si>
  <si>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</si>
  <si>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</si>
  <si>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</si>
  <si>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</si>
  <si>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</si>
  <si>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</si>
  <si>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</si>
  <si>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</si>
  <si>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</si>
  <si>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</si>
  <si>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</si>
  <si>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</si>
  <si>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</si>
  <si>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</si>
  <si>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</si>
  <si>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</si>
  <si>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</si>
  <si>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</si>
  <si>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</si>
  <si>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</si>
  <si>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</si>
  <si>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</si>
  <si>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</si>
  <si>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</si>
  <si>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</si>
  <si>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</si>
  <si>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</si>
  <si>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</si>
  <si>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</si>
  <si>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</si>
  <si>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</si>
  <si>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</si>
  <si>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</si>
  <si>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</si>
  <si>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</si>
  <si>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</si>
  <si>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</si>
  <si>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</si>
  <si>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</si>
  <si>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</si>
  <si>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</si>
  <si>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</si>
  <si>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</si>
  <si>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</si>
  <si>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</si>
  <si>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</si>
  <si>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</si>
  <si>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</si>
  <si>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</si>
  <si>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</si>
  <si>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</si>
  <si>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</si>
  <si>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</si>
  <si>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</si>
  <si>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</si>
  <si>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</si>
  <si>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</si>
  <si>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</si>
  <si>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</si>
  <si>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</si>
  <si>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</si>
  <si>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</si>
  <si>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</si>
  <si>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</si>
  <si>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</si>
  <si>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</si>
  <si>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</si>
  <si>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</si>
  <si>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</si>
  <si>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</si>
  <si>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</si>
  <si>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</si>
  <si>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</si>
  <si>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</si>
  <si>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</si>
  <si>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</si>
  <si>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</si>
  <si>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</si>
  <si>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</si>
  <si>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</si>
  <si>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</si>
  <si>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</si>
  <si>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</si>
  <si>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</si>
  <si>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</si>
  <si>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</si>
  <si>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</si>
  <si>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</si>
  <si>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</si>
  <si>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</si>
  <si>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</si>
  <si>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</si>
  <si>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</si>
  <si>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</si>
  <si>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</si>
  <si>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</si>
  <si>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</si>
  <si>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</si>
  <si>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</si>
  <si>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</si>
  <si>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</si>
  <si>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</si>
  <si>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</si>
  <si>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</si>
  <si>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</si>
  <si>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</si>
  <si>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</si>
  <si>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</si>
  <si>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</si>
  <si>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</si>
  <si>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</si>
  <si>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</si>
  <si>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</si>
  <si>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</si>
  <si>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</si>
  <si>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</si>
  <si>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</si>
  <si>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</si>
  <si>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</si>
  <si>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</si>
  <si>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</si>
  <si>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</si>
  <si>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</si>
  <si>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</si>
  <si>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</si>
  <si>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</si>
  <si>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</si>
  <si>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</si>
  <si>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</si>
  <si>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</si>
  <si>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</si>
  <si>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</si>
  <si>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</si>
  <si>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</si>
  <si>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</si>
  <si>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</si>
  <si>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</si>
  <si>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</si>
  <si>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</si>
  <si>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</si>
  <si>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</si>
  <si>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</si>
  <si>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</si>
  <si>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</si>
  <si>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</si>
  <si>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</si>
  <si>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</si>
  <si>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</si>
  <si>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</si>
  <si>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</si>
  <si>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</si>
  <si>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</si>
  <si>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</si>
  <si>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</si>
  <si>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</si>
  <si>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</si>
  <si>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</si>
  <si>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</si>
  <si>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</si>
  <si>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</si>
  <si>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</si>
  <si>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</si>
  <si>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</si>
  <si>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</si>
  <si>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</si>
  <si>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</si>
  <si>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</si>
  <si>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</si>
  <si>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</si>
  <si>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</si>
  <si>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</si>
  <si>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</si>
  <si>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</si>
  <si>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</si>
  <si>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</si>
  <si>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</si>
  <si>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</si>
  <si>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</si>
  <si>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</si>
  <si>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</si>
  <si>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</si>
  <si>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</si>
  <si>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</si>
  <si>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</si>
  <si>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</si>
  <si>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</si>
  <si>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</si>
  <si>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</si>
  <si>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</si>
  <si>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</si>
  <si>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</si>
  <si>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</si>
  <si>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</si>
  <si>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</si>
  <si>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</si>
  <si>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</si>
  <si>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</si>
  <si>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</si>
  <si>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</si>
  <si>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</si>
  <si>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</si>
  <si>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</si>
  <si>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</si>
  <si>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</si>
  <si>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</si>
  <si>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</si>
  <si>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</si>
  <si>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</si>
  <si>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</si>
  <si>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</si>
  <si>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</si>
  <si>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</si>
  <si>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</si>
  <si>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</si>
  <si>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</si>
  <si>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</si>
  <si>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</si>
  <si>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</si>
  <si>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</si>
  <si>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</si>
  <si>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</si>
  <si>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</si>
  <si>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</si>
  <si>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</si>
  <si>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</si>
  <si>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</si>
  <si>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</si>
  <si>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</si>
  <si>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</si>
  <si>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</si>
  <si>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</si>
  <si>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</si>
  <si>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</si>
  <si>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</si>
  <si>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</si>
  <si>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</si>
  <si>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</si>
  <si>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</si>
  <si>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</si>
  <si>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</si>
  <si>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</si>
  <si>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</si>
  <si>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</si>
  <si>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</si>
  <si>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</si>
  <si>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</si>
  <si>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</si>
  <si>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</si>
  <si>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</si>
  <si>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</si>
  <si>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</si>
  <si>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</si>
  <si>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</si>
  <si>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</si>
  <si>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</si>
  <si>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</si>
  <si>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</si>
  <si>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</si>
  <si>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</si>
  <si>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</si>
  <si>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</si>
  <si>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</si>
  <si>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</si>
  <si>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</si>
  <si>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</si>
  <si>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</si>
  <si>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</si>
  <si>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</si>
  <si>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</si>
  <si>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</si>
  <si>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</si>
  <si>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</si>
  <si>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</si>
  <si>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</si>
  <si>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</si>
  <si>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</si>
  <si>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</si>
  <si>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</si>
  <si>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</si>
  <si>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</si>
  <si>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</si>
  <si>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</si>
  <si>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</si>
  <si>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</si>
  <si>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</si>
  <si>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</si>
  <si>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</si>
  <si>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</si>
  <si>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</si>
  <si>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</si>
  <si>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</si>
  <si>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</si>
  <si>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</si>
  <si>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</si>
  <si>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</si>
  <si>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</si>
  <si>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</si>
  <si>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</si>
  <si>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</si>
  <si>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</si>
  <si>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</si>
  <si>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</si>
  <si>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</si>
  <si>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</si>
  <si>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</si>
  <si>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</si>
  <si>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</si>
  <si>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</si>
  <si>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</si>
  <si>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</si>
  <si>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</si>
  <si>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</si>
  <si>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</si>
  <si>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</si>
  <si>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</si>
  <si>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</si>
  <si>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</si>
  <si>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</si>
  <si>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</si>
  <si>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</si>
  <si>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</si>
  <si>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</si>
  <si>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</si>
  <si>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</si>
  <si>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</si>
  <si>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</si>
  <si>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</si>
  <si>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</si>
  <si>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</si>
  <si>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</si>
  <si>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</si>
  <si>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</si>
  <si>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</si>
  <si>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</si>
  <si>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</si>
  <si>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</si>
  <si>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</si>
  <si>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</si>
  <si>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</si>
  <si>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</si>
  <si>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</si>
  <si>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</si>
  <si>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</si>
  <si>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</si>
  <si>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</si>
  <si>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</si>
  <si>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</si>
  <si>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</si>
  <si>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</si>
  <si>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</si>
  <si>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</si>
  <si>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</si>
  <si>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</si>
  <si>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</si>
  <si>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</si>
  <si>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</si>
  <si>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</si>
  <si>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</si>
  <si>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</si>
  <si>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</si>
  <si>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</si>
  <si>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</si>
  <si>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</si>
  <si>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</si>
  <si>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</si>
  <si>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</si>
  <si>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</si>
  <si>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</si>
  <si>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</si>
  <si>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</si>
  <si>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</si>
  <si>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</si>
  <si>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</si>
  <si>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</si>
  <si>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</si>
  <si>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</si>
  <si>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</si>
  <si>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</si>
  <si>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</si>
  <si>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</si>
  <si>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</si>
  <si>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</si>
  <si>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</si>
  <si>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</si>
  <si>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</si>
  <si>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</si>
  <si>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</si>
  <si>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</si>
  <si>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</si>
  <si>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</si>
  <si>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</si>
  <si>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</si>
  <si>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</si>
  <si>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</si>
  <si>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</si>
  <si>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</si>
  <si>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</si>
  <si>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</si>
  <si>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</si>
  <si>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</si>
  <si>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</si>
  <si>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</si>
  <si>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</si>
  <si>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</si>
  <si>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</si>
  <si>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</si>
  <si>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</si>
  <si>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</si>
  <si>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</si>
  <si>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</si>
  <si>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</si>
  <si>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</si>
  <si>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</si>
  <si>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</si>
  <si>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</si>
  <si>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</si>
  <si>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</si>
  <si>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</si>
  <si>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</si>
  <si>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</si>
  <si>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</si>
  <si>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</si>
  <si>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</si>
  <si>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</si>
  <si>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</si>
  <si>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</si>
  <si>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</si>
  <si>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</si>
  <si>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</si>
  <si>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</si>
  <si>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</si>
  <si>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</si>
  <si>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</si>
  <si>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</si>
  <si>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</si>
  <si>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</si>
  <si>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</si>
  <si>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</si>
  <si>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</si>
  <si>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</si>
  <si>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</si>
  <si>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</si>
  <si>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</si>
  <si>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</si>
  <si>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</si>
  <si>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</si>
  <si>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</si>
  <si>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</si>
  <si>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</si>
  <si>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</si>
  <si>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</si>
  <si>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</si>
  <si>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</si>
  <si>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</si>
  <si>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</si>
  <si>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</si>
  <si>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</si>
  <si>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</si>
  <si>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</si>
  <si>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</si>
  <si>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</si>
  <si>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</si>
  <si>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</si>
  <si>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</si>
  <si>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</si>
  <si>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</si>
  <si>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</si>
  <si>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</si>
  <si>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</si>
  <si>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</si>
  <si>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</si>
  <si>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</si>
  <si>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</si>
  <si>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</si>
  <si>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</si>
  <si>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</si>
  <si>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</si>
  <si>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</si>
  <si>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</si>
  <si>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</si>
  <si>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</si>
  <si>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</si>
  <si>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</si>
  <si>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</si>
  <si>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</si>
  <si>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</si>
  <si>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</si>
  <si>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</si>
  <si>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</si>
  <si>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</si>
  <si>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</si>
  <si>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</si>
  <si>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</si>
  <si>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</si>
  <si>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</si>
  <si>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</si>
  <si>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</si>
  <si>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</si>
  <si>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</si>
  <si>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</si>
  <si>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</si>
  <si>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</si>
  <si>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</si>
  <si>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</si>
  <si>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</si>
  <si>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</si>
  <si>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</si>
  <si>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</si>
  <si>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</si>
  <si>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</si>
  <si>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</si>
  <si>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</si>
  <si>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</si>
  <si>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</si>
  <si>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</si>
  <si>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</si>
  <si>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</si>
  <si>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</si>
  <si>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</si>
  <si>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</si>
  <si>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</si>
  <si>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</si>
  <si>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</si>
  <si>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</si>
  <si>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</si>
  <si>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</si>
  <si>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</si>
  <si>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</si>
  <si>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</si>
  <si>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</si>
  <si>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</si>
  <si>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</si>
  <si>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</si>
  <si>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</si>
  <si>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</si>
  <si>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</si>
  <si>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</si>
  <si>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</si>
  <si>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</si>
  <si>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</si>
  <si>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</si>
  <si>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</si>
  <si>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</si>
  <si>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</si>
  <si>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</si>
  <si>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</si>
  <si>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</si>
  <si>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</si>
  <si>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</si>
  <si>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</si>
  <si>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</si>
  <si>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</si>
  <si>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</si>
  <si>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</si>
  <si>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</si>
  <si>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</si>
  <si>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</si>
  <si>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</si>
  <si>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</si>
  <si>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</si>
  <si>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</si>
  <si>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</si>
  <si>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</si>
  <si>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</si>
  <si>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</si>
  <si>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</si>
  <si>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</si>
  <si>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</si>
  <si>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</si>
  <si>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</si>
  <si>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</si>
  <si>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</si>
  <si>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</si>
  <si>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</si>
  <si>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</si>
  <si>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</si>
  <si>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</si>
  <si>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</si>
  <si>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</si>
  <si>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</si>
  <si>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</si>
  <si>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</si>
  <si>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</si>
  <si>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</si>
  <si>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</si>
  <si>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</si>
  <si>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</si>
  <si>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</si>
  <si>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</si>
  <si>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</si>
  <si>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</si>
  <si>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</si>
  <si>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</si>
  <si>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</si>
  <si>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</si>
  <si>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</si>
  <si>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</si>
  <si>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</si>
  <si>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</si>
  <si>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</si>
  <si>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</si>
  <si>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</si>
  <si>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</si>
  <si>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</si>
  <si>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</si>
  <si>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</si>
  <si>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</si>
  <si>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</si>
  <si>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</si>
  <si>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</si>
  <si>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</si>
  <si>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</si>
  <si>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</si>
  <si>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</si>
  <si>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</si>
  <si>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</si>
  <si>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</si>
  <si>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</si>
  <si>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</si>
  <si>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</si>
  <si>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</si>
  <si>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</si>
  <si>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</si>
  <si>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</si>
  <si>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</si>
  <si>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</si>
  <si>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</si>
  <si>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</si>
  <si>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</si>
  <si>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</si>
  <si>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</si>
  <si>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</si>
  <si>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</si>
  <si>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</si>
  <si>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</si>
  <si>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</si>
  <si>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</si>
  <si>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</si>
  <si>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</si>
  <si>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</si>
  <si>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</si>
  <si>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</si>
  <si>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</si>
  <si>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</si>
  <si>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</si>
  <si>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</si>
  <si>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</si>
  <si>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</si>
  <si>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</si>
  <si>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</si>
  <si>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</si>
  <si>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</si>
  <si>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</si>
  <si>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</si>
  <si>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</si>
  <si>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</si>
  <si>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</si>
  <si>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</si>
  <si>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</si>
  <si>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</si>
  <si>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</si>
  <si>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</si>
  <si>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</si>
  <si>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</si>
  <si>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</si>
  <si>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</si>
  <si>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</si>
  <si>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</si>
  <si>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</si>
  <si>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</si>
  <si>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</si>
  <si>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</si>
  <si>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</si>
  <si>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</si>
  <si>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</si>
  <si>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</si>
  <si>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</si>
  <si>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</si>
  <si>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</si>
  <si>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</si>
  <si>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</si>
  <si>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</si>
  <si>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</si>
  <si>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</si>
  <si>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</si>
  <si>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</si>
  <si>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</si>
  <si>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</si>
  <si>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</si>
  <si>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</si>
  <si>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</si>
  <si>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</si>
  <si>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</si>
  <si>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</si>
  <si>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</si>
  <si>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</si>
  <si>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</si>
  <si>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</si>
  <si>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</si>
  <si>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</si>
  <si>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</si>
  <si>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</si>
  <si>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</si>
  <si>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</si>
  <si>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</si>
  <si>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</si>
  <si>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</si>
  <si>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</si>
  <si>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</si>
  <si>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</si>
  <si>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</si>
  <si>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</si>
  <si>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</si>
  <si>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</si>
  <si>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</si>
  <si>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</si>
  <si>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</si>
  <si>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</si>
  <si>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</si>
  <si>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</si>
  <si>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</si>
  <si>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</si>
  <si>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</si>
  <si>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</si>
  <si>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</si>
  <si>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</si>
  <si>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</si>
  <si>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</si>
  <si>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</si>
  <si>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</si>
  <si>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</si>
  <si>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</si>
  <si>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</si>
  <si>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</si>
  <si>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</si>
  <si>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</si>
  <si>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</si>
  <si>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</si>
  <si>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</si>
  <si>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</si>
  <si>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</si>
  <si>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</si>
  <si>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</si>
  <si>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</si>
  <si>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</si>
  <si>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</si>
  <si>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</si>
  <si>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</si>
  <si>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</si>
  <si>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</si>
  <si>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</si>
  <si>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</si>
  <si>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</si>
  <si>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</si>
  <si>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</si>
  <si>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</si>
  <si>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</si>
  <si>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</si>
  <si>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</si>
  <si>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</si>
  <si>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</si>
  <si>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</si>
  <si>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</si>
  <si>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</si>
  <si>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</si>
  <si>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</si>
  <si>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</si>
  <si>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</si>
  <si>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</si>
  <si>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</si>
  <si>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</si>
  <si>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</si>
  <si>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</si>
  <si>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</si>
  <si>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</si>
  <si>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</si>
  <si>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</si>
  <si>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</si>
  <si>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</si>
  <si>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</si>
  <si>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</si>
  <si>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</si>
  <si>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</si>
  <si>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</si>
  <si>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</si>
  <si>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</si>
  <si>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</si>
  <si>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</si>
  <si>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</si>
  <si>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</si>
  <si>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</si>
  <si>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</si>
  <si>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</si>
  <si>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</si>
  <si>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</si>
  <si>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</si>
  <si>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</si>
  <si>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</si>
  <si>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</si>
  <si>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</si>
  <si>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</si>
  <si>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</si>
  <si>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</si>
  <si>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</si>
  <si>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</si>
  <si>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</si>
  <si>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</si>
  <si>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</si>
  <si>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</si>
  <si>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</si>
  <si>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</si>
  <si>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</si>
  <si>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</si>
  <si>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</si>
  <si>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</si>
  <si>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</si>
  <si>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</si>
  <si>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</si>
  <si>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</si>
  <si>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</si>
  <si>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</si>
  <si>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</si>
  <si>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</si>
  <si>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</si>
  <si>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</si>
  <si>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</si>
  <si>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</si>
  <si>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</si>
  <si>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</si>
  <si>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</si>
  <si>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</si>
  <si>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</si>
  <si>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</si>
  <si>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</si>
  <si>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</si>
  <si>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</si>
  <si>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</si>
  <si>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</si>
  <si>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</si>
  <si>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</si>
  <si>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</si>
  <si>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</si>
  <si>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</si>
  <si>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</si>
  <si>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</si>
  <si>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</si>
  <si>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</si>
  <si>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</si>
  <si>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</si>
  <si>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</si>
  <si>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</si>
  <si>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</si>
  <si>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</si>
  <si>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</si>
  <si>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</si>
  <si>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</si>
  <si>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</si>
  <si>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</si>
  <si>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</si>
  <si>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</si>
  <si>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</si>
  <si>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</si>
  <si>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</si>
  <si>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</si>
  <si>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</si>
  <si>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</si>
  <si>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</si>
  <si>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</si>
  <si>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</si>
  <si>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</si>
  <si>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</si>
  <si>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</si>
  <si>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</si>
  <si>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</si>
  <si>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</si>
  <si>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</si>
  <si>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</si>
  <si>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</si>
  <si>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</si>
  <si>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</si>
  <si>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</si>
  <si>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</si>
  <si>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</si>
  <si>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</si>
  <si>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</si>
  <si>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</si>
  <si>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</si>
  <si>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</si>
  <si>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</si>
  <si>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</si>
  <si>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</si>
  <si>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</si>
  <si>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</si>
  <si>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</si>
  <si>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</si>
  <si>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</si>
  <si>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</si>
  <si>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</si>
  <si>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</si>
  <si>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</si>
  <si>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</si>
  <si>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</si>
  <si>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</si>
  <si>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</si>
  <si>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</si>
  <si>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</si>
  <si>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</si>
  <si>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</si>
  <si>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</si>
  <si>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</si>
  <si>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</si>
  <si>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</si>
  <si>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</si>
  <si>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</si>
  <si>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</si>
  <si>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</si>
  <si>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</si>
  <si>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</si>
  <si>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</si>
  <si>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</si>
  <si>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</si>
  <si>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</si>
  <si>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</si>
  <si>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</si>
  <si>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</si>
  <si>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</si>
  <si>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</si>
  <si>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</si>
  <si>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</si>
  <si>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</si>
  <si>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</si>
  <si>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</si>
  <si>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</si>
  <si>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</si>
  <si>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</si>
  <si>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</si>
  <si>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</si>
  <si>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</si>
  <si>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</si>
  <si>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</si>
  <si>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</si>
  <si>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</si>
  <si>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</si>
  <si>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</si>
  <si>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</si>
  <si>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</si>
  <si>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</si>
  <si>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</si>
  <si>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</si>
  <si>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</si>
  <si>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</si>
  <si>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</si>
  <si>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</si>
  <si>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</si>
  <si>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</si>
  <si>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</si>
  <si>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</si>
  <si>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</si>
  <si>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</si>
  <si>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</si>
  <si>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</si>
  <si>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</si>
  <si>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</si>
  <si>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</si>
  <si>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</si>
  <si>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</si>
  <si>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</si>
  <si>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</si>
  <si>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</si>
  <si>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</si>
  <si>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</si>
  <si>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</si>
  <si>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</si>
  <si>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</si>
  <si>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</si>
  <si>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</si>
  <si>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</si>
  <si>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</si>
  <si>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</si>
  <si>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</si>
  <si>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</si>
  <si>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</si>
  <si>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</si>
  <si>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</si>
  <si>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</si>
  <si>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</si>
  <si>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</si>
  <si>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</si>
  <si>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</si>
  <si>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</si>
  <si>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</si>
  <si>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</si>
  <si>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</si>
  <si>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</si>
  <si>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</si>
  <si>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</si>
  <si>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</si>
  <si>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</si>
  <si>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</si>
  <si>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</si>
  <si>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</si>
  <si>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</si>
  <si>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</si>
  <si>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</si>
  <si>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</si>
  <si>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</si>
  <si>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</si>
  <si>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</si>
  <si>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</si>
  <si>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</si>
  <si>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</si>
  <si>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</si>
  <si>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</si>
  <si>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</si>
  <si>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</si>
  <si>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</si>
  <si>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</si>
  <si>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</si>
  <si>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</si>
  <si>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</si>
  <si>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</si>
  <si>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</si>
  <si>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</si>
  <si>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</si>
  <si>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</si>
  <si>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</si>
  <si>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</si>
  <si>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</si>
  <si>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</si>
  <si>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</si>
  <si>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</si>
  <si>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</si>
  <si>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</si>
  <si>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</si>
  <si>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</si>
  <si>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</si>
  <si>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</si>
  <si>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</si>
  <si>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</si>
  <si>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</si>
  <si>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</si>
  <si>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</si>
  <si>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</si>
  <si>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</si>
  <si>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</si>
  <si>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</si>
  <si>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</si>
  <si>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</si>
  <si>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</si>
  <si>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</si>
  <si>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</si>
  <si>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</si>
  <si>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</si>
  <si>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</si>
  <si>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</si>
  <si>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</si>
  <si>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</si>
  <si>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</si>
  <si>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</si>
  <si>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</si>
  <si>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</si>
  <si>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</si>
  <si>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</si>
  <si>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</si>
  <si>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</si>
  <si>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</si>
  <si>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</si>
  <si>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</si>
  <si>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</si>
  <si>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</si>
  <si>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</si>
  <si>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</si>
  <si>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</si>
  <si>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</si>
  <si>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</si>
  <si>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</si>
  <si>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</si>
  <si>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</si>
  <si>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</si>
  <si>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</si>
  <si>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</si>
  <si>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</si>
  <si>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</si>
  <si>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</si>
  <si>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</si>
  <si>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</si>
  <si>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</si>
  <si>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</si>
  <si>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</si>
  <si>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</si>
  <si>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</si>
  <si>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</si>
  <si>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</si>
  <si>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</si>
  <si>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</si>
  <si>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</si>
  <si>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</si>
  <si>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</si>
  <si>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</si>
  <si>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</si>
  <si>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</si>
  <si>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</si>
  <si>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</si>
  <si>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</si>
  <si>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</si>
  <si>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</si>
  <si>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</si>
  <si>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</si>
  <si>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</si>
  <si>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</si>
  <si>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</si>
  <si>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</si>
  <si>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</si>
  <si>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</si>
  <si>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</si>
  <si>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</si>
  <si>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</si>
  <si>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</si>
  <si>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</si>
  <si>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</si>
  <si>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</si>
  <si>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</si>
  <si>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</si>
  <si>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</si>
  <si>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</si>
  <si>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</si>
  <si>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</si>
  <si>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</si>
  <si>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</si>
  <si>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</si>
  <si>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</si>
  <si>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</si>
  <si>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</si>
  <si>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</si>
  <si>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</si>
  <si>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</si>
  <si>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</si>
  <si>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</si>
  <si>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</si>
  <si>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</si>
  <si>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</si>
  <si>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</si>
  <si>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</si>
  <si>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</si>
  <si>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</si>
  <si>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</si>
  <si>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</si>
  <si>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</si>
  <si>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</si>
  <si>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</si>
  <si>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</si>
  <si>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</si>
  <si>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</si>
  <si>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</si>
  <si>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</si>
  <si>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</si>
  <si>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</si>
  <si>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</si>
  <si>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</si>
  <si>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</si>
  <si>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</si>
  <si>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</si>
  <si>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</si>
  <si>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</si>
  <si>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</si>
  <si>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</si>
  <si>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</si>
  <si>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</si>
  <si>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</si>
  <si>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</si>
  <si>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</si>
  <si>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</si>
  <si>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</si>
  <si>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</si>
  <si>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</si>
  <si>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</si>
  <si>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</si>
  <si>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</si>
  <si>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</si>
  <si>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</si>
  <si>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</si>
  <si>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</si>
  <si>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</si>
  <si>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</si>
  <si>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</si>
  <si>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</si>
  <si>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</si>
  <si>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</si>
  <si>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</si>
  <si>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</si>
  <si>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</si>
  <si>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</si>
  <si>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</si>
  <si>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</si>
  <si>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</si>
  <si>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</si>
  <si>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</si>
  <si>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</si>
  <si>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</si>
  <si>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</si>
  <si>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</si>
  <si>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</si>
  <si>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</si>
  <si>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</si>
  <si>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</si>
  <si>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</si>
  <si>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</si>
  <si>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</si>
  <si>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</si>
  <si>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</si>
  <si>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</si>
  <si>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</si>
  <si>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</si>
  <si>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</si>
  <si>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</si>
  <si>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</si>
  <si>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</si>
  <si>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</si>
  <si>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</si>
  <si>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</si>
  <si>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</si>
  <si>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</si>
  <si>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</si>
  <si>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</si>
  <si>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</si>
  <si>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</si>
  <si>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</si>
  <si>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</si>
  <si>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</si>
  <si>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</si>
  <si>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</si>
  <si>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</si>
  <si>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</si>
  <si>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</si>
  <si>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</si>
  <si>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</si>
  <si>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</si>
  <si>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</si>
  <si>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</si>
  <si>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</si>
  <si>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</si>
  <si>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</si>
  <si>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</si>
  <si>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</si>
  <si>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</si>
  <si>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</si>
  <si>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</si>
  <si>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</si>
  <si>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</si>
  <si>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</si>
  <si>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</si>
  <si>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</si>
  <si>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</si>
  <si>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</si>
  <si>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</si>
  <si>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</si>
  <si>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</si>
  <si>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</si>
  <si>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</si>
  <si>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</si>
  <si>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</si>
  <si>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</si>
  <si>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</si>
  <si>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</si>
  <si>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</si>
  <si>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</si>
  <si>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</si>
  <si>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</si>
  <si>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</si>
  <si>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</si>
  <si>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</si>
  <si>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</si>
  <si>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</si>
  <si>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</si>
  <si>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</si>
  <si>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</si>
  <si>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</si>
  <si>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</si>
  <si>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</si>
  <si>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</si>
  <si>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</si>
  <si>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</si>
  <si>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</si>
  <si>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</si>
  <si>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</si>
  <si>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</si>
  <si>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</si>
  <si>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</si>
  <si>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</si>
  <si>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</si>
  <si>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</si>
  <si>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</si>
  <si>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</si>
  <si>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</si>
  <si>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</si>
  <si>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</si>
  <si>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</si>
  <si>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</si>
  <si>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</si>
  <si>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</si>
  <si>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</si>
  <si>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</si>
  <si>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</si>
  <si>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</si>
  <si>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</si>
  <si>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</si>
  <si>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</si>
  <si>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</si>
  <si>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</si>
  <si>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</si>
  <si>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</si>
  <si>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</si>
  <si>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</si>
  <si>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</si>
  <si>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</si>
  <si>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</si>
  <si>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</si>
  <si>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</si>
  <si>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</si>
  <si>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</si>
  <si>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</si>
  <si>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</si>
  <si>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</si>
  <si>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</si>
  <si>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</si>
  <si>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</si>
  <si>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</si>
  <si>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</si>
  <si>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</si>
  <si>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</si>
  <si>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</si>
  <si>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</si>
  <si>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</si>
  <si>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</si>
  <si>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</si>
  <si>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</si>
  <si>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</si>
  <si>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</si>
  <si>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</si>
  <si>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</si>
  <si>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</si>
  <si>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</si>
  <si>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</si>
  <si>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</si>
  <si>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</si>
  <si>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</si>
  <si>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</si>
  <si>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</si>
  <si>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</si>
  <si>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</si>
  <si>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</si>
  <si>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</si>
  <si>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</si>
  <si>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</si>
  <si>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</si>
  <si>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</si>
  <si>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</si>
  <si>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</si>
  <si>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</si>
  <si>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</si>
  <si>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</si>
  <si>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</si>
  <si>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</si>
  <si>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</si>
  <si>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</si>
  <si>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</si>
  <si>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</si>
  <si>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</si>
  <si>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</si>
  <si>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</si>
  <si>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</si>
  <si>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</si>
  <si>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</si>
  <si>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</si>
  <si>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</si>
  <si>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</si>
  <si>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</si>
  <si>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</si>
  <si>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</si>
  <si>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</si>
  <si>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</si>
  <si>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</si>
  <si>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</si>
  <si>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</si>
  <si>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</si>
  <si>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</si>
  <si>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</si>
  <si>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</si>
  <si>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</si>
  <si>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</si>
  <si>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</si>
  <si>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</si>
  <si>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</si>
  <si>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</si>
  <si>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</si>
  <si>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</si>
  <si>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</si>
  <si>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</si>
  <si>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</si>
  <si>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</si>
  <si>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</si>
  <si>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</si>
  <si>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</si>
  <si>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</si>
  <si>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</si>
  <si>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</si>
  <si>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</si>
  <si>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</si>
  <si>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</si>
  <si>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</si>
  <si>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</si>
  <si>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</si>
  <si>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</si>
  <si>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</si>
  <si>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</si>
  <si>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</si>
  <si>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</si>
  <si>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</si>
  <si>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</si>
  <si>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</si>
  <si>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</si>
  <si>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</si>
  <si>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</si>
  <si>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</si>
  <si>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</si>
  <si>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</si>
  <si>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</si>
  <si>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</si>
  <si>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</si>
  <si>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</si>
  <si>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</si>
  <si>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</si>
  <si>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</si>
  <si>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</si>
  <si>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</si>
  <si>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</si>
  <si>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</si>
  <si>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</si>
  <si>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</si>
  <si>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</si>
  <si>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</si>
  <si>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</si>
  <si>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</si>
  <si>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</si>
  <si>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</si>
  <si>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</si>
  <si>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</si>
  <si>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</si>
  <si>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</si>
  <si>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</si>
  <si>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</si>
  <si>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</si>
  <si>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</si>
  <si>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</si>
  <si>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</si>
  <si>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</si>
  <si>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</si>
  <si>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</si>
  <si>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</si>
  <si>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</si>
  <si>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</si>
  <si>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</si>
  <si>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</si>
  <si>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</si>
  <si>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</si>
  <si>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</si>
  <si>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</si>
  <si>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</si>
  <si>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</si>
  <si>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</si>
  <si>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</si>
  <si>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</si>
  <si>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</si>
  <si>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</si>
  <si>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</si>
  <si>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</si>
  <si>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</si>
  <si>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</si>
  <si>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</si>
  <si>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</si>
  <si>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</si>
  <si>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</si>
  <si>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</si>
  <si>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</si>
  <si>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</si>
  <si>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</si>
  <si>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</si>
  <si>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</si>
  <si>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</si>
  <si>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</si>
  <si>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</si>
  <si>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</si>
  <si>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</si>
  <si>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</si>
  <si>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</si>
  <si>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</si>
  <si>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</si>
  <si>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</si>
  <si>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</si>
  <si>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</si>
  <si>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</si>
  <si>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</si>
  <si>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</si>
  <si>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</si>
  <si>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</si>
  <si>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</si>
  <si>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</si>
  <si>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</si>
  <si>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</si>
  <si>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</si>
  <si>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</si>
  <si>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</si>
  <si>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</si>
  <si>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</si>
  <si>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</si>
  <si>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</si>
  <si>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</si>
  <si>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</si>
  <si>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</si>
  <si>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</si>
  <si>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</si>
  <si>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</si>
  <si>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</si>
  <si>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</si>
  <si>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</si>
  <si>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</si>
  <si>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</si>
  <si>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</si>
  <si>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</si>
  <si>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</si>
  <si>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</si>
  <si>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</si>
  <si>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</si>
  <si>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</si>
  <si>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</si>
  <si>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</si>
  <si>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</si>
  <si>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</si>
  <si>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</si>
  <si>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</si>
  <si>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</si>
  <si>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</si>
  <si>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</si>
  <si>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</si>
  <si>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</si>
  <si>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</si>
  <si>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</si>
  <si>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</si>
  <si>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</si>
  <si>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</si>
  <si>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</si>
  <si>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</si>
  <si>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</si>
  <si>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</si>
  <si>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</si>
  <si>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</si>
  <si>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</si>
  <si>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</si>
  <si>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</si>
  <si>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</si>
  <si>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</si>
  <si>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</si>
  <si>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</si>
  <si>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</si>
  <si>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</si>
  <si>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</si>
  <si>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</si>
  <si>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</si>
  <si>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</si>
  <si>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</si>
  <si>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</si>
  <si>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</si>
  <si>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</si>
  <si>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</si>
  <si>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</si>
  <si>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</si>
  <si>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</si>
  <si>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</si>
  <si>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</si>
  <si>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</si>
  <si>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</si>
  <si>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</si>
  <si>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</si>
  <si>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</si>
  <si>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</si>
  <si>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</si>
  <si>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</si>
  <si>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</si>
  <si>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</si>
  <si>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</si>
  <si>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</si>
  <si>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</si>
  <si>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</si>
  <si>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</si>
  <si>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</si>
  <si>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</si>
  <si>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</si>
  <si>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</si>
  <si>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</si>
  <si>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</si>
  <si>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</si>
  <si>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</si>
  <si>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</si>
  <si>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</si>
  <si>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</si>
  <si>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</si>
  <si>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</si>
  <si>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</si>
  <si>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</si>
  <si>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</si>
  <si>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</si>
  <si>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</si>
  <si>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</si>
  <si>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</si>
  <si>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</si>
  <si>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</si>
  <si>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</si>
  <si>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</si>
  <si>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</si>
  <si>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</si>
  <si>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</si>
  <si>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</si>
  <si>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</si>
  <si>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</si>
  <si>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</si>
  <si>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</si>
  <si>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</si>
  <si>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</si>
  <si>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</si>
  <si>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</si>
  <si>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</si>
  <si>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</si>
  <si>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</si>
  <si>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</si>
  <si>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</si>
  <si>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</si>
  <si>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</si>
  <si>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</si>
  <si>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</si>
  <si>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</si>
  <si>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</si>
  <si>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</si>
  <si>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</si>
  <si>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</si>
  <si>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</si>
  <si>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</si>
  <si>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</si>
  <si>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</si>
  <si>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</si>
  <si>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</si>
  <si>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</si>
  <si>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</si>
  <si>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</si>
  <si>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</si>
  <si>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</si>
  <si>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</si>
  <si>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</si>
  <si>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</si>
  <si>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</si>
  <si>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</si>
  <si>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</si>
  <si>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</si>
  <si>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</si>
  <si>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</si>
  <si>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</si>
  <si>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</si>
  <si>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</si>
  <si>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</si>
  <si>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</si>
  <si>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</si>
  <si>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</si>
  <si>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</si>
  <si>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</si>
  <si>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</si>
  <si>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</si>
  <si>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</si>
  <si>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</si>
  <si>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</si>
  <si>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</si>
  <si>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</si>
  <si>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</si>
  <si>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</si>
  <si>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</si>
  <si>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</si>
  <si>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</si>
  <si>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</si>
  <si>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</si>
  <si>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</si>
  <si>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</si>
  <si>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</si>
  <si>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</si>
  <si>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</si>
  <si>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</si>
  <si>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</si>
  <si>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</si>
  <si>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</si>
  <si>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</si>
  <si>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</si>
  <si>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</si>
  <si>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</si>
  <si>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</si>
  <si>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</si>
  <si>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</si>
  <si>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</si>
  <si>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</si>
  <si>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</si>
  <si>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</si>
  <si>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</si>
  <si>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</si>
  <si>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</si>
  <si>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</si>
  <si>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</si>
  <si>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</si>
  <si>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</si>
  <si>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</si>
  <si>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</si>
  <si>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</si>
  <si>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</si>
  <si>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</si>
  <si>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</si>
  <si>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</si>
  <si>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</si>
  <si>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</si>
  <si>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</si>
  <si>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</si>
  <si>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</si>
  <si>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</si>
  <si>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</si>
  <si>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</si>
  <si>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</si>
  <si>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</si>
  <si>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</si>
  <si>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</si>
  <si>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</si>
  <si>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</si>
  <si>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</si>
  <si>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</si>
  <si>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</si>
  <si>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</si>
  <si>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</si>
  <si>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</si>
  <si>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</si>
  <si>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</si>
  <si>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</si>
  <si>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</si>
  <si>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</si>
  <si>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</si>
  <si>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</si>
  <si>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</si>
  <si>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</si>
  <si>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</si>
  <si>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</si>
  <si>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</si>
  <si>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</si>
  <si>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</si>
  <si>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</si>
  <si>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</si>
  <si>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</si>
  <si>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</si>
  <si>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</si>
  <si>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</si>
  <si>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</si>
  <si>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</si>
  <si>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</si>
  <si>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</si>
  <si>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</si>
  <si>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</si>
  <si>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</si>
  <si>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</si>
  <si>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</si>
  <si>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</si>
  <si>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</si>
  <si>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</si>
  <si>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</si>
  <si>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</si>
  <si>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</si>
  <si>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</si>
  <si>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</si>
  <si>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</si>
  <si>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</si>
  <si>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</si>
  <si>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</si>
  <si>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</si>
  <si>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</si>
  <si>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</si>
  <si>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</si>
  <si>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</si>
  <si>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</si>
  <si>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</si>
  <si>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</si>
  <si>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</si>
  <si>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</si>
  <si>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</si>
  <si>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</si>
  <si>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</si>
  <si>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</si>
  <si>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</si>
  <si>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</si>
  <si>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</si>
  <si>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</si>
  <si>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</si>
  <si>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</si>
  <si>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</si>
  <si>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</si>
  <si>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</si>
  <si>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</si>
  <si>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</si>
  <si>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</si>
  <si>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</si>
  <si>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</si>
  <si>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</si>
  <si>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</si>
  <si>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</si>
  <si>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</si>
  <si>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</si>
  <si>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</si>
  <si>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</si>
  <si>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</si>
  <si>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</si>
  <si>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</si>
  <si>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</si>
  <si>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</si>
  <si>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</si>
  <si>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</si>
  <si>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</si>
  <si>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</si>
  <si>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</si>
  <si>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</si>
  <si>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</si>
  <si>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</si>
  <si>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</si>
  <si>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</si>
  <si>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</si>
  <si>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</si>
  <si>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</si>
  <si>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</si>
  <si>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</si>
  <si>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</si>
  <si>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</si>
  <si>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</si>
  <si>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</si>
  <si>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</si>
  <si>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</si>
  <si>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</si>
  <si>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</si>
  <si>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</si>
  <si>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</si>
  <si>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</si>
  <si>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</si>
  <si>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</si>
  <si>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</si>
  <si>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</si>
  <si>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</si>
  <si>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</si>
  <si>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</si>
  <si>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</si>
  <si>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</si>
  <si>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</si>
  <si>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</si>
  <si>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</si>
  <si>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</si>
  <si>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</si>
  <si>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</si>
  <si>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</si>
  <si>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</si>
  <si>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</si>
  <si>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</si>
  <si>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</si>
  <si>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</si>
  <si>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</si>
  <si>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</si>
  <si>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</si>
  <si>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</si>
  <si>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</si>
  <si>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</si>
  <si>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</si>
  <si>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</si>
  <si>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</si>
  <si>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</si>
  <si>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</si>
  <si>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</si>
  <si>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</si>
  <si>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</si>
  <si>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</si>
  <si>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</si>
  <si>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</si>
  <si>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</si>
  <si>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</si>
  <si>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</si>
  <si>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</si>
  <si>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</si>
  <si>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</si>
  <si>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</si>
  <si>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</si>
  <si>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</si>
  <si>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</si>
  <si>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</si>
  <si>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</si>
  <si>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</si>
  <si>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</si>
  <si>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</si>
  <si>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</si>
  <si>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</si>
  <si>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</si>
  <si>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</si>
  <si>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</si>
  <si>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</si>
  <si>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</si>
  <si>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</si>
  <si>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</si>
  <si>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</si>
  <si>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</si>
  <si>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</si>
  <si>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</si>
  <si>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</si>
  <si>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</si>
  <si>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</si>
  <si>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</si>
  <si>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</si>
  <si>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</si>
  <si>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</si>
  <si>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</si>
  <si>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</si>
  <si>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</si>
  <si>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</si>
  <si>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</si>
  <si>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</si>
  <si>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</si>
  <si>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</si>
  <si>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</si>
  <si>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</si>
  <si>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</si>
  <si>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</si>
  <si>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</si>
  <si>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</si>
  <si>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</si>
  <si>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</si>
  <si>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</si>
  <si>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</si>
  <si>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</si>
  <si>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</si>
  <si>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</si>
  <si>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</si>
  <si>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</si>
  <si>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</si>
  <si>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</si>
  <si>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</si>
  <si>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</si>
  <si>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</si>
  <si>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</si>
  <si>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</si>
  <si>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</si>
  <si>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</si>
  <si>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</si>
  <si>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</si>
  <si>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</si>
  <si>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</si>
  <si>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</si>
  <si>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</si>
  <si>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</si>
  <si>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</si>
  <si>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</si>
  <si>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</si>
  <si>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</si>
  <si>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</si>
  <si>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</si>
  <si>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</si>
  <si>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</si>
  <si>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</si>
  <si>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</si>
  <si>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</si>
  <si>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</si>
  <si>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</si>
  <si>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</si>
  <si>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</si>
  <si>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</si>
  <si>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</si>
  <si>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</si>
  <si>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</si>
  <si>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</si>
  <si>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</si>
  <si>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</si>
  <si>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</si>
  <si>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</si>
  <si>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</si>
  <si>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</si>
  <si>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</si>
  <si>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</si>
  <si>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</si>
  <si>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</si>
  <si>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</si>
  <si>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</si>
  <si>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</si>
  <si>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</si>
  <si>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</si>
  <si>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</si>
  <si>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</si>
  <si>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</si>
  <si>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</si>
  <si>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</si>
  <si>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</si>
  <si>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</si>
  <si>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</si>
  <si>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</si>
  <si>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</si>
  <si>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</si>
  <si>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</si>
  <si>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</si>
  <si>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</si>
  <si>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</si>
  <si>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</si>
  <si>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</si>
  <si>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</si>
  <si>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</si>
  <si>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</si>
  <si>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</si>
  <si>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</si>
  <si>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</si>
  <si>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</si>
  <si>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</si>
  <si>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</si>
  <si>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</si>
  <si>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</si>
  <si>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</si>
  <si>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</si>
  <si>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</si>
  <si>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</si>
  <si>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</si>
  <si>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</si>
  <si>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</si>
  <si>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</si>
  <si>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</si>
  <si>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</si>
  <si>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</si>
  <si>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</si>
  <si>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</si>
  <si>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</si>
  <si>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</si>
  <si>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</si>
  <si>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</si>
  <si>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</si>
  <si>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</si>
  <si>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</si>
  <si>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</si>
  <si>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</si>
  <si>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</si>
  <si>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</si>
  <si>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</si>
  <si>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</si>
  <si>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</si>
  <si>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</si>
  <si>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</si>
  <si>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</si>
  <si>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</si>
  <si>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</si>
  <si>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</si>
  <si>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</si>
  <si>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</si>
  <si>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</si>
  <si>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</si>
  <si>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</si>
  <si>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</si>
  <si>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</si>
  <si>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</si>
  <si>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</si>
  <si>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</si>
  <si>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</si>
  <si>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</si>
  <si>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</si>
  <si>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</si>
  <si>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</si>
  <si>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</si>
  <si>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</si>
  <si>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</si>
  <si>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</si>
  <si>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</si>
  <si>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</si>
  <si>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</si>
  <si>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</si>
  <si>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</si>
  <si>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</si>
  <si>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</si>
  <si>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</si>
  <si>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</si>
  <si>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</si>
  <si>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</si>
  <si>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</si>
  <si>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</si>
  <si>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</si>
  <si>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</si>
  <si>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</si>
  <si>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</si>
  <si>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</si>
  <si>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</si>
  <si>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</si>
  <si>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</si>
  <si>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</si>
  <si>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</si>
  <si>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</si>
  <si>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</si>
  <si>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</si>
  <si>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</si>
  <si>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</si>
  <si>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</si>
  <si>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</si>
  <si>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</si>
  <si>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</si>
  <si>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</si>
  <si>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</si>
  <si>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</si>
  <si>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</si>
  <si>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</si>
  <si>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</si>
  <si>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</si>
  <si>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</si>
  <si>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</si>
  <si>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</si>
  <si>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</si>
  <si>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</si>
  <si>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</si>
  <si>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</si>
  <si>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</si>
  <si>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</si>
  <si>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</si>
  <si>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</si>
  <si>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</si>
  <si>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</si>
  <si>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</si>
  <si>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</si>
  <si>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</si>
  <si>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</si>
  <si>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</si>
  <si>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</si>
  <si>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</si>
  <si>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</si>
  <si>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</si>
  <si>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</si>
  <si>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</si>
  <si>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</si>
  <si>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</si>
  <si>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</si>
  <si>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</si>
  <si>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</si>
  <si>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</si>
  <si>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</si>
  <si>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</si>
  <si>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</si>
  <si>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</si>
  <si>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</si>
  <si>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</si>
  <si>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</si>
  <si>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</si>
  <si>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</si>
  <si>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</si>
  <si>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</si>
  <si>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</si>
  <si>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</si>
  <si>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</si>
  <si>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</si>
  <si>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</si>
  <si>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</si>
  <si>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</si>
  <si>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</si>
  <si>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</si>
  <si>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</si>
  <si>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</si>
  <si>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</si>
  <si>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</si>
  <si>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</si>
  <si>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</si>
  <si>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</si>
  <si>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</si>
  <si>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</si>
  <si>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</si>
  <si>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</si>
  <si>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</si>
  <si>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</si>
  <si>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</si>
  <si>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</si>
  <si>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</si>
  <si>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</si>
  <si>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</si>
  <si>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</si>
  <si>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</si>
  <si>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</si>
  <si>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</si>
  <si>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</si>
  <si>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</si>
  <si>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</si>
  <si>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</si>
  <si>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</si>
  <si>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</si>
  <si>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</si>
  <si>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</si>
  <si>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</si>
  <si>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</si>
  <si>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</si>
  <si>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</si>
  <si>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</si>
  <si>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</si>
  <si>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</si>
  <si>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</si>
  <si>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</si>
  <si>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</si>
  <si>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</si>
  <si>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</si>
  <si>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</si>
  <si>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</si>
  <si>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</si>
  <si>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</si>
  <si>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</si>
  <si>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</si>
  <si>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</si>
  <si>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</si>
  <si>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</si>
  <si>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</si>
  <si>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</si>
  <si>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</si>
  <si>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</si>
  <si>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</si>
  <si>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</si>
  <si>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</si>
  <si>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</si>
  <si>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</si>
  <si>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</si>
  <si>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</si>
  <si>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</si>
  <si>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</si>
  <si>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</si>
  <si>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</si>
  <si>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</si>
  <si>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</si>
  <si>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</si>
  <si>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</si>
  <si>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</si>
  <si>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</si>
  <si>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</si>
  <si>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</si>
  <si>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</si>
  <si>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</si>
  <si>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</si>
  <si>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</si>
  <si>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</si>
  <si>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</si>
  <si>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</si>
  <si>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</si>
  <si>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</si>
  <si>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</si>
  <si>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</si>
  <si>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</si>
  <si>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</si>
  <si>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</si>
  <si>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</si>
  <si>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</si>
  <si>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</si>
  <si>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</si>
  <si>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</si>
  <si>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</si>
  <si>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</si>
  <si>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</si>
  <si>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</si>
  <si>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</si>
  <si>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</si>
  <si>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</si>
  <si>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</si>
  <si>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</si>
  <si>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</si>
  <si>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</si>
  <si>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</si>
  <si>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</si>
  <si>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</si>
  <si>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</si>
  <si>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</si>
  <si>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</si>
  <si>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</si>
  <si>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</si>
  <si>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</si>
  <si>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</si>
  <si>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</si>
  <si>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</si>
  <si>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</si>
  <si>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</si>
  <si>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</si>
  <si>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</si>
  <si>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</si>
  <si>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</si>
  <si>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</si>
  <si>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</si>
  <si>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</si>
  <si>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</si>
  <si>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</si>
  <si>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</si>
  <si>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</si>
  <si>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</si>
  <si>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</si>
  <si>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</si>
  <si>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</si>
  <si>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</si>
  <si>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</si>
  <si>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</si>
  <si>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</si>
  <si>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</si>
  <si>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</si>
  <si>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</si>
  <si>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</si>
  <si>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</si>
  <si>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</si>
  <si>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</si>
  <si>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</si>
  <si>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</si>
  <si>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</si>
  <si>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</si>
  <si>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</si>
  <si>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</si>
  <si>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</si>
  <si>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</si>
  <si>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</si>
  <si>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</si>
  <si>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</si>
  <si>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</si>
  <si>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</si>
  <si>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</si>
  <si>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</si>
  <si>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</si>
  <si>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</si>
  <si>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</si>
  <si>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</si>
  <si>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</si>
  <si>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</si>
  <si>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</si>
  <si>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</si>
  <si>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</si>
  <si>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</si>
  <si>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</si>
  <si>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</si>
  <si>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</si>
  <si>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</si>
  <si>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</si>
  <si>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</si>
  <si>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</si>
  <si>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</si>
  <si>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</si>
  <si>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</si>
  <si>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</si>
  <si>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</si>
  <si>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</si>
  <si>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</si>
  <si>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</si>
  <si>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</si>
  <si>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</si>
  <si>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</si>
  <si>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</si>
  <si>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</si>
  <si>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</si>
  <si>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</si>
  <si>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</si>
  <si>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</si>
  <si>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</si>
  <si>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</si>
  <si>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</si>
  <si>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</si>
  <si>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</si>
  <si>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</si>
  <si>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</si>
  <si>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</si>
  <si>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</si>
  <si>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</si>
  <si>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</si>
  <si>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</si>
  <si>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</si>
  <si>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</si>
  <si>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</si>
  <si>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</si>
  <si>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</si>
  <si>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</si>
  <si>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</si>
  <si>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</si>
  <si>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</si>
  <si>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</si>
  <si>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</si>
  <si>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</si>
  <si>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</si>
  <si>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</si>
  <si>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</si>
  <si>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</si>
  <si>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</si>
  <si>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</si>
  <si>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</si>
  <si>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</si>
  <si>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</si>
  <si>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</si>
  <si>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</si>
  <si>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</si>
  <si>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</si>
  <si>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</si>
  <si>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</si>
  <si>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</si>
  <si>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</si>
  <si>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</si>
  <si>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</si>
  <si>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</si>
  <si>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</si>
  <si>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</si>
  <si>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</si>
  <si>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</si>
  <si>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</si>
  <si>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</si>
  <si>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</si>
  <si>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</si>
  <si>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</si>
  <si>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</si>
  <si>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</si>
  <si>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</si>
  <si>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</si>
  <si>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</si>
  <si>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</si>
  <si>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</si>
  <si>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</si>
  <si>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</si>
  <si>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</si>
  <si>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</si>
  <si>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</si>
  <si>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</si>
  <si>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</si>
  <si>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</si>
  <si>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</si>
  <si>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</si>
  <si>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</si>
  <si>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</si>
  <si>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</si>
  <si>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</si>
  <si>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</si>
  <si>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</si>
  <si>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</si>
  <si>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</si>
  <si>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</si>
  <si>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</si>
  <si>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</si>
  <si>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</si>
  <si>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</si>
  <si>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</si>
  <si>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</si>
  <si>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</si>
  <si>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</si>
  <si>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</si>
  <si>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</si>
  <si>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</si>
  <si>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</si>
  <si>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</si>
  <si>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</si>
  <si>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</si>
  <si>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</si>
  <si>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</si>
  <si>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</si>
  <si>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</si>
  <si>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</si>
  <si>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</si>
  <si>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</si>
  <si>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</si>
  <si>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</si>
  <si>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</si>
  <si>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</si>
  <si>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</si>
  <si>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</si>
  <si>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</si>
  <si>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</si>
  <si>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</si>
  <si>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</si>
  <si>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</si>
  <si>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</si>
  <si>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</si>
  <si>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</si>
  <si>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</si>
  <si>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</si>
  <si>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</si>
  <si>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</si>
  <si>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</si>
  <si>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</si>
  <si>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</si>
  <si>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</si>
  <si>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</si>
  <si>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</si>
  <si>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</si>
  <si>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</si>
  <si>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</si>
  <si>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</si>
  <si>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</si>
  <si>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</si>
  <si>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</si>
  <si>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</si>
  <si>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</si>
  <si>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</si>
  <si>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</si>
  <si>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</si>
  <si>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</si>
  <si>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</si>
  <si>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</si>
  <si>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</si>
  <si>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</si>
  <si>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</si>
  <si>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</si>
  <si>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</si>
  <si>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</si>
  <si>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</si>
  <si>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</si>
  <si>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</si>
  <si>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</si>
  <si>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</si>
  <si>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</si>
  <si>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</si>
  <si>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</si>
  <si>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</si>
  <si>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</si>
  <si>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</si>
  <si>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</si>
  <si>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</si>
  <si>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</si>
  <si>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</si>
  <si>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</si>
  <si>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</si>
  <si>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</si>
  <si>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</si>
  <si>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</si>
  <si>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</si>
  <si>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</si>
  <si>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</si>
  <si>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</si>
  <si>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</si>
  <si>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</si>
  <si>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</si>
  <si>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</si>
  <si>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</si>
  <si>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</si>
  <si>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</si>
  <si>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</si>
  <si>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</si>
  <si>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</si>
  <si>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</si>
  <si>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</si>
  <si>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</si>
  <si>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</si>
  <si>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</si>
  <si>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</si>
  <si>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</si>
  <si>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</si>
  <si>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</si>
  <si>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</si>
  <si>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</si>
  <si>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</si>
  <si>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</si>
  <si>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</si>
  <si>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</si>
  <si>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</si>
  <si>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</si>
  <si>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</si>
  <si>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</si>
  <si>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</si>
  <si>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</si>
  <si>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</si>
  <si>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</si>
  <si>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</si>
  <si>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</si>
  <si>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</si>
  <si>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</si>
  <si>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</si>
  <si>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</si>
  <si>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</si>
  <si>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</si>
  <si>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</si>
  <si>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</si>
  <si>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</si>
  <si>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</si>
  <si>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</si>
  <si>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</si>
  <si>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</si>
  <si>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</si>
  <si>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</si>
  <si>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</si>
  <si>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</si>
  <si>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</si>
  <si>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</si>
  <si>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</si>
  <si>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</si>
  <si>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</si>
  <si>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</si>
  <si>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</si>
  <si>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</si>
  <si>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</si>
  <si>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</si>
  <si>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</si>
  <si>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</si>
  <si>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</si>
  <si>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</si>
  <si>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</si>
  <si>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</si>
  <si>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</si>
  <si>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</si>
  <si>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</si>
  <si>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</si>
  <si>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</si>
  <si>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</si>
  <si>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</si>
  <si>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</si>
  <si>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</si>
  <si>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</si>
  <si>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</si>
  <si>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</si>
  <si>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</si>
  <si>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</si>
  <si>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</si>
  <si>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</si>
  <si>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</si>
  <si>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</si>
  <si>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</si>
  <si>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</si>
  <si>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</si>
  <si>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</si>
  <si>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</si>
  <si>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</si>
  <si>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</si>
  <si>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</si>
  <si>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</si>
  <si>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</si>
  <si>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</si>
  <si>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</si>
  <si>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</si>
  <si>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</si>
  <si>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</si>
  <si>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</si>
  <si>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</si>
  <si>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</si>
  <si>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</si>
  <si>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</si>
  <si>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</si>
  <si>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</si>
  <si>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</si>
  <si>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</si>
  <si>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</si>
  <si>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</si>
  <si>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</si>
  <si>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</si>
  <si>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</si>
  <si>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</si>
  <si>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</si>
  <si>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</si>
  <si>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</si>
  <si>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</si>
  <si>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</si>
  <si>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</si>
  <si>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</si>
  <si>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</si>
  <si>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</si>
  <si>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</si>
  <si>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</si>
  <si>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</si>
  <si>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</si>
  <si>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</si>
  <si>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</si>
  <si>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</si>
  <si>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</si>
  <si>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</si>
  <si>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</si>
  <si>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</si>
  <si>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</si>
  <si>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</si>
  <si>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</si>
  <si>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</si>
  <si>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</si>
  <si>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</si>
  <si>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</si>
  <si>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</si>
  <si>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</si>
  <si>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</si>
  <si>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</si>
  <si>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</si>
  <si>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</si>
  <si>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</si>
  <si>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</si>
  <si>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</si>
  <si>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</si>
  <si>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</si>
  <si>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</si>
  <si>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</si>
  <si>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</si>
  <si>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</si>
  <si>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</si>
  <si>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</si>
  <si>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</si>
  <si>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</si>
  <si>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</si>
  <si>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</si>
  <si>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</si>
  <si>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</si>
  <si>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</si>
  <si>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</si>
  <si>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</si>
  <si>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</si>
  <si>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</si>
  <si>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</si>
  <si>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</si>
  <si>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</si>
  <si>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</si>
  <si>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</si>
  <si>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</si>
  <si>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</si>
  <si>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</si>
  <si>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</si>
  <si>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</si>
  <si>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</si>
  <si>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</si>
  <si>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</si>
  <si>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</si>
  <si>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</si>
  <si>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</si>
  <si>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</si>
  <si>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</si>
  <si>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</si>
  <si>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</si>
  <si>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</si>
  <si>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</si>
  <si>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</si>
  <si>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</si>
  <si>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</si>
  <si>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</si>
  <si>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</si>
  <si>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</si>
  <si>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</si>
  <si>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</si>
  <si>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</si>
  <si>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</si>
  <si>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</si>
  <si>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</si>
  <si>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</si>
  <si>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</si>
  <si>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</si>
  <si>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</si>
  <si>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</si>
  <si>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</si>
  <si>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</si>
  <si>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</si>
  <si>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</si>
  <si>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</si>
  <si>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</si>
  <si>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</si>
  <si>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</si>
  <si>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</si>
  <si>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</si>
  <si>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</si>
  <si>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</si>
  <si>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</si>
  <si>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</si>
  <si>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</si>
  <si>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</si>
  <si>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</si>
  <si>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</si>
  <si>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</si>
  <si>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</si>
  <si>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</si>
  <si>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</si>
  <si>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</si>
  <si>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</si>
  <si>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</si>
  <si>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</si>
  <si>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</si>
  <si>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</si>
  <si>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</si>
  <si>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</si>
  <si>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</si>
  <si>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</si>
  <si>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</si>
  <si>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</si>
  <si>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</si>
  <si>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</si>
  <si>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</si>
  <si>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</si>
  <si>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</si>
  <si>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</si>
  <si>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</si>
  <si>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</si>
  <si>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</si>
  <si>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</si>
  <si>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</si>
  <si>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</si>
  <si>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</si>
  <si>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</si>
  <si>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</si>
  <si>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</si>
  <si>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</si>
  <si>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</si>
  <si>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</si>
  <si>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</si>
  <si>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</si>
  <si>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</si>
  <si>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</si>
  <si>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</si>
  <si>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</si>
  <si>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</si>
  <si>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</si>
  <si>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</si>
  <si>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</si>
  <si>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</si>
  <si>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</si>
  <si>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</si>
  <si>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</si>
  <si>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</si>
  <si>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</si>
  <si>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</si>
  <si>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</si>
  <si>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</si>
  <si>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</si>
  <si>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</si>
  <si>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</si>
  <si>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</si>
  <si>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</si>
  <si>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</si>
  <si>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</si>
  <si>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</si>
  <si>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</si>
  <si>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</si>
  <si>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</si>
  <si>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</si>
  <si>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</si>
  <si>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</si>
  <si>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</si>
  <si>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</si>
  <si>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</si>
  <si>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</si>
  <si>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</si>
  <si>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</si>
  <si>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</si>
  <si>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</si>
  <si>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</si>
  <si>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</si>
  <si>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</si>
  <si>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</si>
  <si>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</si>
  <si>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</si>
  <si>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</si>
  <si>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</si>
  <si>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</si>
  <si>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</si>
  <si>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</si>
  <si>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</si>
  <si>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</si>
  <si>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</si>
  <si>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</si>
  <si>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</si>
  <si>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</si>
  <si>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</si>
  <si>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</si>
  <si>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</si>
  <si>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</si>
  <si>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</si>
  <si>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</si>
  <si>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</si>
  <si>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</si>
  <si>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</si>
  <si>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</si>
  <si>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</si>
  <si>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</si>
  <si>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</si>
  <si>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</si>
  <si>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</si>
  <si>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</si>
  <si>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</si>
  <si>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</si>
  <si>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</si>
  <si>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</si>
  <si>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</si>
  <si>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</si>
  <si>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</si>
  <si>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</si>
  <si>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</si>
  <si>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</si>
  <si>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</si>
  <si>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</si>
  <si>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</si>
  <si>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</si>
  <si>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</si>
  <si>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</si>
  <si>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</si>
  <si>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</si>
  <si>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</si>
  <si>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</si>
  <si>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</si>
  <si>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</si>
  <si>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</si>
  <si>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</si>
  <si>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</si>
  <si>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</si>
  <si>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</si>
  <si>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</si>
  <si>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</si>
  <si>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</si>
  <si>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</si>
  <si>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</si>
  <si>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</si>
  <si>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</si>
  <si>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</si>
  <si>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</si>
  <si>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</si>
  <si>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</si>
  <si>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</si>
  <si>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</si>
  <si>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</si>
  <si>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</si>
  <si>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</si>
  <si>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</si>
  <si>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</si>
  <si>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</si>
  <si>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</si>
  <si>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</si>
  <si>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</si>
  <si>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</si>
  <si>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</si>
  <si>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</si>
  <si>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</si>
  <si>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</si>
  <si>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</si>
  <si>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</si>
  <si>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</si>
  <si>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</si>
  <si>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</si>
  <si>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</si>
  <si>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</si>
  <si>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</si>
  <si>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</si>
  <si>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</si>
  <si>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</si>
  <si>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</si>
  <si>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</si>
  <si>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</si>
  <si>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</si>
  <si>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</si>
  <si>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</si>
  <si>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</si>
  <si>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</si>
  <si>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</si>
  <si>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</si>
  <si>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</si>
  <si>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</si>
  <si>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</si>
  <si>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</si>
  <si>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</si>
  <si>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</si>
  <si>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</si>
  <si>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</si>
  <si>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</si>
  <si>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</si>
  <si>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</si>
  <si>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</si>
  <si>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</si>
  <si>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</si>
  <si>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</si>
  <si>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</si>
  <si>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</si>
  <si>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</si>
  <si>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</si>
  <si>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</si>
  <si>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</si>
  <si>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</si>
  <si>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</si>
  <si>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</si>
  <si>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</si>
  <si>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</si>
  <si>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</si>
  <si>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</si>
  <si>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</si>
  <si>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</si>
  <si>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</si>
  <si>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</si>
  <si>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</si>
  <si>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</si>
  <si>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</si>
  <si>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</si>
  <si>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</si>
  <si>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</si>
  <si>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</si>
  <si>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</si>
  <si>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</si>
  <si>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</si>
  <si>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</si>
  <si>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</si>
  <si>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</si>
  <si>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</si>
  <si>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</si>
  <si>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</si>
  <si>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</si>
  <si>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</si>
  <si>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</si>
  <si>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</si>
  <si>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</si>
  <si>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</si>
  <si>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</si>
  <si>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</si>
  <si>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</si>
  <si>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</si>
  <si>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</si>
  <si>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</si>
  <si>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</si>
  <si>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</si>
  <si>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</si>
  <si>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</si>
  <si>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</si>
  <si>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</si>
  <si>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</si>
  <si>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</si>
  <si>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</si>
  <si>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</si>
  <si>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</si>
  <si>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</si>
  <si>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</si>
  <si>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</si>
  <si>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</si>
  <si>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</si>
  <si>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</si>
  <si>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</si>
  <si>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</si>
  <si>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</si>
  <si>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</si>
  <si>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</si>
  <si>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</si>
  <si>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</si>
  <si>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</si>
  <si>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</si>
  <si>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</si>
  <si>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</si>
  <si>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</si>
  <si>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</si>
  <si>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</si>
  <si>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</si>
  <si>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</si>
  <si>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</si>
  <si>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</si>
  <si>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</si>
  <si>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</si>
  <si>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</si>
  <si>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</si>
  <si>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</si>
  <si>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</si>
  <si>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</si>
  <si>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</si>
  <si>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</si>
  <si>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</si>
  <si>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</si>
  <si>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</si>
  <si>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</si>
  <si>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</si>
  <si>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</si>
  <si>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</si>
  <si>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</si>
  <si>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</si>
  <si>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</si>
  <si>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</si>
  <si>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</si>
  <si>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</si>
  <si>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</si>
  <si>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</si>
  <si>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</si>
  <si>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</si>
  <si>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</si>
  <si>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</si>
  <si>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</si>
  <si>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</si>
  <si>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</si>
  <si>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</si>
  <si>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</si>
  <si>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</si>
  <si>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</si>
  <si>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</si>
  <si>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</si>
  <si>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</si>
  <si>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</si>
  <si>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</si>
  <si>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</si>
  <si>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</si>
  <si>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</si>
  <si>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</si>
  <si>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</si>
  <si>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</si>
  <si>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</si>
  <si>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</si>
  <si>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</si>
  <si>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</si>
  <si>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</si>
  <si>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</si>
  <si>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</si>
  <si>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</si>
  <si>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</si>
  <si>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</si>
  <si>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</si>
  <si>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</si>
  <si>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</si>
  <si>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</si>
  <si>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</si>
  <si>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</si>
  <si>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</si>
  <si>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</si>
  <si>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</si>
  <si>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</si>
  <si>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</si>
  <si>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</si>
  <si>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</si>
  <si>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</si>
  <si>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</si>
  <si>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</si>
  <si>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</si>
  <si>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</si>
  <si>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</si>
  <si>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</si>
  <si>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</si>
  <si>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</si>
  <si>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</si>
  <si>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</si>
  <si>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</si>
  <si>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</si>
  <si>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</si>
  <si>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</si>
  <si>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</si>
  <si>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</si>
  <si>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</si>
  <si>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</si>
  <si>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</si>
  <si>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</si>
  <si>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</si>
  <si>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</si>
  <si>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</si>
  <si>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</si>
  <si>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</si>
  <si>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</si>
  <si>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</si>
  <si>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</si>
  <si>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</si>
  <si>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</si>
  <si>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</si>
  <si>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</si>
  <si>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</si>
  <si>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</si>
  <si>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</si>
  <si>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</si>
  <si>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</si>
  <si>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</si>
  <si>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</si>
  <si>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</si>
  <si>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</si>
  <si>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</si>
  <si>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</si>
  <si>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</si>
  <si>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</si>
  <si>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</si>
  <si>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</si>
  <si>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</si>
  <si>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</si>
  <si>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</si>
  <si>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</si>
  <si>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</si>
  <si>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</si>
  <si>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</si>
  <si>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</si>
  <si>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</si>
  <si>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</si>
  <si>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</si>
  <si>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</si>
  <si>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</si>
  <si>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</si>
  <si>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</si>
  <si>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</si>
  <si>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</si>
  <si>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</si>
  <si>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</si>
  <si>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</si>
  <si>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</si>
  <si>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</si>
  <si>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</si>
  <si>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</si>
  <si>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</si>
  <si>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</si>
  <si>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</si>
  <si>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</si>
  <si>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</si>
  <si>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</si>
  <si>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</si>
  <si>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</si>
  <si>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</si>
  <si>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</si>
  <si>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</si>
  <si>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</si>
  <si>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</si>
  <si>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</si>
  <si>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</si>
  <si>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</si>
  <si>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</si>
  <si>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</si>
  <si>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</si>
  <si>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</si>
  <si>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</si>
  <si>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</si>
  <si>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</si>
  <si>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</si>
  <si>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</si>
  <si>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</si>
  <si>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</si>
  <si>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</si>
  <si>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</si>
  <si>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</si>
  <si>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</si>
  <si>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</si>
  <si>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</si>
  <si>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</si>
  <si>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</si>
  <si>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</si>
  <si>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</si>
  <si>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</si>
  <si>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</si>
  <si>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</si>
  <si>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</si>
  <si>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</si>
  <si>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</si>
  <si>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</si>
  <si>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</si>
  <si>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</si>
  <si>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</si>
  <si>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</si>
  <si>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</si>
  <si>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</si>
  <si>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</si>
  <si>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</si>
  <si>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</si>
  <si>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</si>
  <si>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</si>
  <si>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</si>
  <si>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</si>
  <si>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</si>
  <si>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</si>
  <si>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</si>
  <si>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</si>
  <si>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</si>
  <si>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</si>
  <si>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</si>
  <si>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</si>
  <si>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</si>
  <si>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</si>
  <si>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</si>
  <si>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</si>
  <si>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</si>
  <si>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</si>
  <si>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</si>
  <si>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</si>
  <si>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</si>
  <si>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</si>
  <si>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</si>
  <si>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</si>
  <si>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</si>
  <si>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</si>
  <si>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</si>
  <si>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</si>
  <si>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</si>
  <si>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</si>
  <si>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</si>
  <si>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</si>
  <si>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</si>
  <si>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</si>
  <si>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</si>
  <si>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</si>
  <si>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</si>
  <si>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</si>
  <si>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</si>
  <si>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</si>
  <si>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</si>
  <si>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</si>
  <si>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</si>
  <si>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</si>
  <si>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</si>
  <si>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</si>
  <si>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</si>
  <si>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</si>
  <si>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</si>
  <si>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</si>
  <si>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</si>
  <si>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</si>
  <si>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</si>
  <si>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</si>
  <si>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</si>
  <si>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</si>
  <si>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</si>
  <si>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</si>
  <si>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</si>
  <si>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</si>
  <si>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</si>
  <si>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</si>
  <si>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</si>
  <si>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</si>
  <si>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</si>
  <si>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</si>
  <si>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</si>
  <si>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</si>
  <si>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</si>
  <si>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</si>
  <si>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</si>
  <si>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</si>
  <si>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</si>
  <si>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</si>
  <si>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</si>
  <si>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</si>
  <si>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</si>
  <si>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</si>
  <si>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</si>
  <si>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</si>
  <si>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</si>
  <si>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</si>
  <si>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</si>
  <si>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</si>
  <si>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</si>
  <si>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</si>
  <si>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</si>
  <si>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</si>
  <si>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</si>
  <si>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</si>
  <si>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</si>
  <si>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</si>
  <si>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</si>
  <si>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</si>
  <si>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</si>
  <si>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</si>
  <si>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</si>
  <si>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</si>
  <si>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</si>
  <si>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</si>
  <si>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</si>
  <si>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</si>
  <si>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</si>
  <si>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</si>
  <si>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</si>
  <si>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</si>
  <si>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</si>
  <si>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</si>
  <si>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</si>
  <si>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</si>
  <si>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</si>
  <si>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</si>
  <si>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</si>
  <si>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</si>
  <si>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</si>
  <si>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</si>
  <si>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</si>
  <si>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</si>
  <si>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</si>
  <si>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</si>
  <si>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</si>
  <si>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</si>
  <si>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</si>
  <si>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</si>
  <si>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</si>
  <si>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</si>
  <si>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</si>
  <si>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</si>
  <si>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</si>
  <si>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</si>
  <si>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</si>
  <si>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</si>
  <si>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</si>
  <si>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</si>
  <si>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</si>
  <si>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</si>
  <si>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</si>
  <si>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</si>
  <si>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</si>
  <si>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</si>
  <si>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</si>
  <si>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</si>
  <si>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</si>
  <si>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</si>
  <si>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</si>
  <si>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</si>
  <si>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</si>
  <si>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</si>
  <si>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</si>
  <si>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</si>
  <si>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</si>
  <si>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</si>
  <si>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</si>
  <si>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</si>
  <si>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</si>
  <si>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</si>
  <si>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</si>
  <si>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</si>
  <si>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</si>
  <si>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</si>
  <si>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</si>
  <si>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</si>
  <si>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</si>
  <si>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</si>
  <si>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</si>
  <si>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</si>
  <si>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</si>
  <si>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</si>
  <si>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</si>
  <si>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</si>
  <si>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</si>
  <si>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</si>
  <si>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</si>
  <si>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</si>
  <si>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</si>
  <si>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</si>
  <si>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</si>
  <si>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</si>
  <si>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</si>
  <si>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</si>
  <si>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</si>
  <si>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</si>
  <si>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</si>
  <si>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</si>
  <si>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</si>
  <si>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</si>
  <si>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</si>
  <si>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</si>
  <si>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</si>
  <si>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</si>
  <si>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</si>
  <si>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</si>
  <si>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</si>
  <si>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</si>
  <si>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</si>
  <si>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</si>
  <si>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</si>
  <si>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</si>
  <si>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</si>
  <si>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</si>
  <si>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</si>
  <si>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</si>
  <si>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</si>
  <si>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</si>
  <si>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</si>
  <si>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</si>
  <si>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</si>
  <si>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</si>
  <si>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</si>
  <si>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</si>
  <si>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</si>
  <si>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</si>
  <si>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</si>
  <si>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</si>
  <si>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</si>
  <si>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</si>
  <si>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</si>
  <si>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</si>
  <si>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</si>
  <si>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</si>
  <si>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</si>
  <si>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</si>
  <si>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</si>
  <si>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</si>
  <si>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</si>
  <si>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</si>
  <si>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</si>
  <si>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</si>
  <si>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</si>
  <si>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</si>
  <si>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</si>
  <si>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</si>
  <si>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</si>
  <si>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</si>
  <si>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</si>
  <si>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</si>
  <si>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</si>
  <si>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</si>
  <si>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</si>
  <si>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</si>
  <si>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</si>
  <si>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</si>
  <si>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</si>
  <si>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</si>
  <si>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</si>
  <si>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</si>
  <si>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</si>
  <si>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</si>
  <si>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</si>
  <si>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</si>
  <si>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</si>
  <si>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</si>
  <si>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</si>
  <si>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</si>
  <si>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</si>
  <si>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</si>
  <si>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</si>
  <si>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</si>
  <si>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</si>
  <si>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</si>
  <si>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</si>
  <si>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</si>
  <si>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</si>
  <si>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</si>
  <si>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</si>
  <si>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</si>
  <si>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</si>
  <si>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</si>
  <si>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</si>
  <si>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</si>
  <si>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</si>
  <si>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</si>
  <si>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</si>
  <si>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</si>
  <si>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</si>
  <si>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</si>
  <si>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</si>
  <si>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</si>
  <si>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</si>
  <si>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</si>
  <si>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</si>
  <si>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</si>
  <si>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</si>
  <si>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</si>
  <si>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</si>
  <si>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</si>
  <si>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</si>
  <si>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</si>
  <si>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</si>
  <si>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</si>
  <si>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</si>
  <si>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</si>
  <si>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</si>
  <si>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</si>
  <si>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</si>
  <si>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</si>
  <si>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</si>
  <si>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</si>
  <si>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</si>
  <si>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</si>
  <si>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</si>
  <si>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</si>
  <si>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</si>
  <si>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</si>
  <si>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</si>
  <si>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</si>
  <si>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</si>
  <si>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</si>
  <si>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</si>
  <si>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</si>
  <si>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</si>
  <si>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</si>
  <si>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</si>
  <si>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</si>
  <si>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</si>
  <si>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</si>
  <si>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</si>
  <si>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</si>
  <si>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</si>
  <si>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</si>
  <si>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</si>
  <si>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</si>
  <si>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</si>
  <si>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</si>
  <si>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</si>
  <si>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</si>
  <si>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</si>
  <si>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</si>
  <si>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</si>
  <si>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</si>
  <si>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</si>
  <si>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</si>
  <si>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</si>
  <si>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</si>
  <si>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</si>
  <si>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</si>
  <si>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</si>
  <si>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</si>
  <si>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</si>
  <si>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</si>
  <si>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</si>
  <si>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</si>
  <si>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</si>
  <si>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</si>
  <si>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</si>
  <si>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</si>
  <si>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</si>
  <si>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</si>
  <si>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</si>
  <si>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</si>
  <si>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</si>
  <si>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</si>
  <si>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</si>
  <si>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</si>
  <si>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</si>
  <si>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</si>
  <si>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</si>
  <si>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</si>
  <si>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</si>
  <si>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</si>
  <si>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</si>
  <si>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</si>
  <si>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</si>
  <si>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</si>
  <si>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</si>
  <si>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</si>
  <si>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</si>
  <si>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</si>
  <si>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</si>
  <si>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</si>
  <si>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</si>
  <si>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</si>
  <si>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</si>
  <si>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</si>
  <si>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</si>
  <si>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</si>
  <si>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</si>
  <si>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</si>
  <si>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</si>
  <si>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</si>
  <si>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</si>
  <si>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</si>
  <si>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</si>
  <si>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</si>
  <si>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</si>
  <si>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</si>
  <si>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</si>
  <si>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</si>
  <si>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</si>
  <si>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</si>
  <si>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</si>
  <si>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</si>
  <si>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</si>
  <si>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</si>
  <si>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</si>
  <si>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</si>
  <si>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</si>
  <si>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</si>
  <si>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</si>
  <si>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</si>
  <si>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</si>
  <si>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</si>
  <si>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</si>
  <si>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</si>
  <si>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</si>
  <si>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</si>
  <si>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</si>
  <si>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</si>
  <si>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</si>
  <si>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</si>
  <si>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</si>
  <si>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</si>
  <si>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</si>
  <si>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</si>
  <si>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</si>
  <si>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</si>
  <si>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</si>
  <si>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</si>
  <si>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</si>
  <si>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</si>
  <si>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</si>
  <si>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</si>
  <si>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</si>
  <si>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</si>
  <si>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</si>
  <si>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</si>
  <si>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</si>
  <si>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</si>
  <si>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</si>
  <si>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</si>
  <si>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</si>
  <si>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</si>
  <si>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</si>
  <si>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</si>
  <si>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</si>
  <si>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</si>
  <si>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</si>
  <si>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</si>
  <si>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</si>
  <si>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</si>
  <si>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</si>
  <si>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</si>
  <si>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</si>
  <si>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</si>
  <si>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</si>
  <si>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</si>
  <si>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</si>
  <si>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</si>
  <si>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</si>
  <si>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</si>
  <si>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</si>
  <si>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</si>
  <si>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</si>
  <si>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</si>
  <si>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</si>
  <si>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</si>
  <si>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</si>
  <si>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</si>
  <si>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</si>
  <si>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</si>
  <si>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</si>
  <si>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</si>
  <si>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</si>
  <si>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</si>
  <si>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</si>
  <si>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</si>
  <si>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</si>
  <si>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</si>
  <si>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</si>
  <si>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</si>
  <si>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</si>
  <si>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</si>
  <si>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</si>
  <si>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</si>
  <si>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</si>
  <si>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</si>
  <si>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</si>
  <si>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</si>
  <si>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</si>
  <si>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</si>
  <si>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</si>
  <si>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</si>
  <si>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</si>
  <si>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</si>
  <si>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</si>
  <si>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</si>
  <si>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</si>
  <si>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</si>
  <si>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</si>
  <si>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</si>
  <si>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</si>
  <si>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</si>
  <si>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</si>
  <si>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</si>
  <si>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</si>
  <si>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</si>
  <si>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</si>
  <si>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</si>
  <si>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</si>
  <si>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</si>
  <si>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</si>
  <si>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</si>
  <si>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</si>
  <si>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</si>
  <si>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</si>
  <si>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</si>
  <si>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</si>
  <si>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</si>
  <si>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</si>
  <si>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</si>
  <si>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</si>
  <si>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</si>
  <si>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</si>
  <si>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</si>
  <si>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</si>
  <si>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</si>
  <si>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</si>
  <si>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</si>
  <si>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</si>
  <si>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</si>
  <si>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</si>
  <si>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</si>
  <si>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</si>
  <si>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</si>
  <si>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</si>
  <si>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</si>
  <si>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</si>
  <si>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</si>
  <si>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</si>
  <si>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</si>
  <si>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</si>
  <si>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</si>
  <si>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</si>
  <si>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</si>
  <si>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</si>
  <si>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</si>
  <si>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</si>
  <si>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</si>
  <si>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</si>
  <si>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</si>
  <si>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</si>
  <si>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</si>
  <si>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</si>
  <si>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</si>
  <si>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</si>
  <si>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</si>
  <si>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</si>
  <si>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</si>
  <si>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</si>
  <si>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</si>
  <si>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</si>
  <si>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</si>
  <si>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</si>
  <si>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</si>
  <si>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</si>
  <si>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</si>
  <si>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</si>
  <si>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</si>
  <si>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</si>
  <si>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</si>
  <si>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</si>
  <si>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</si>
  <si>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</si>
  <si>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</si>
  <si>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</si>
  <si>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</si>
  <si>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</si>
  <si>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</si>
  <si>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</si>
  <si>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</si>
  <si>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</si>
  <si>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</si>
  <si>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</si>
  <si>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</si>
  <si>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</si>
  <si>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</si>
  <si>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</si>
  <si>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</si>
  <si>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</si>
  <si>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</si>
  <si>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</si>
  <si>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</si>
  <si>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</si>
  <si>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</si>
  <si>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</si>
  <si>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</si>
  <si>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</si>
  <si>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</si>
  <si>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</si>
  <si>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</si>
  <si>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</si>
  <si>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</si>
  <si>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</si>
  <si>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</si>
  <si>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</si>
  <si>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</si>
  <si>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</si>
  <si>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</si>
  <si>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</si>
  <si>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</si>
  <si>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</si>
  <si>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</si>
  <si>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</si>
  <si>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</si>
  <si>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</si>
  <si>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</si>
  <si>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</si>
  <si>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</si>
  <si>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</si>
  <si>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</si>
  <si>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</si>
  <si>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</si>
  <si>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</si>
  <si>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</si>
  <si>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</si>
  <si>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</si>
  <si>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</si>
  <si>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</si>
  <si>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</si>
  <si>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</si>
  <si>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</si>
  <si>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</si>
  <si>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</si>
  <si>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</si>
  <si>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</si>
  <si>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</si>
  <si>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</si>
  <si>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</si>
  <si>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</si>
  <si>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</si>
  <si>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</si>
  <si>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</si>
  <si>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</si>
  <si>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</si>
  <si>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</si>
  <si>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</si>
  <si>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</si>
  <si>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</si>
  <si>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</si>
  <si>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</si>
  <si>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</si>
  <si>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</si>
  <si>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</si>
  <si>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</si>
  <si>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</si>
  <si>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</si>
  <si>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</si>
  <si>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</si>
  <si>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</si>
  <si>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</si>
  <si>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</si>
  <si>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</si>
  <si>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</si>
  <si>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</si>
  <si>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</si>
  <si>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</si>
  <si>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</si>
  <si>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</si>
  <si>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</si>
  <si>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</si>
  <si>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</si>
  <si>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</si>
  <si>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</si>
  <si>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</si>
  <si>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</si>
  <si>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</si>
  <si>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</si>
  <si>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</si>
  <si>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</si>
  <si>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</si>
  <si>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</si>
  <si>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</si>
  <si>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</si>
  <si>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</si>
  <si>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</si>
  <si>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</si>
  <si>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</si>
  <si>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</si>
  <si>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</si>
  <si>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</si>
  <si>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</si>
  <si>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</si>
  <si>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</si>
  <si>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</si>
  <si>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</si>
  <si>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</si>
  <si>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</si>
  <si>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</si>
  <si>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</si>
  <si>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</si>
  <si>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</si>
  <si>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</si>
  <si>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</si>
  <si>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</si>
  <si>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</si>
  <si>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</si>
  <si>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</si>
  <si>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</si>
  <si>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</si>
  <si>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</si>
  <si>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</si>
  <si>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</si>
  <si>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</si>
  <si>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</si>
  <si>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</si>
  <si>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</si>
  <si>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</si>
  <si>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</si>
  <si>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</si>
  <si>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</si>
  <si>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</si>
  <si>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</si>
  <si>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</si>
  <si>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</si>
  <si>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</si>
  <si>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</si>
  <si>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</si>
  <si>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</si>
  <si>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</si>
  <si>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</si>
  <si>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</si>
  <si>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</si>
  <si>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</si>
  <si>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</si>
  <si>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</si>
  <si>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</si>
  <si>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</si>
  <si>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</si>
  <si>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</si>
  <si>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</si>
  <si>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</si>
  <si>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</si>
  <si>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</si>
  <si>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</si>
  <si>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</si>
  <si>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</si>
  <si>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</si>
  <si>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</si>
  <si>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</si>
  <si>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</si>
  <si>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</si>
  <si>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</si>
  <si>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</si>
  <si>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</si>
  <si>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</si>
  <si>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</si>
  <si>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</si>
  <si>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</si>
  <si>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</si>
  <si>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</si>
  <si>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</si>
  <si>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</si>
  <si>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</si>
  <si>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</si>
  <si>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</si>
  <si>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</si>
  <si>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</si>
  <si>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</si>
  <si>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</si>
  <si>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</si>
  <si>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</si>
  <si>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</si>
  <si>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</si>
  <si>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</si>
  <si>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</si>
  <si>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</si>
  <si>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</si>
  <si>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</si>
  <si>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</si>
  <si>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</si>
  <si>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</si>
  <si>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</si>
  <si>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</si>
  <si>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</si>
  <si>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</si>
  <si>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</si>
  <si>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</si>
  <si>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</si>
  <si>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</si>
  <si>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</si>
  <si>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</si>
  <si>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</si>
  <si>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</si>
  <si>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</si>
  <si>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</si>
  <si>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</si>
  <si>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</si>
  <si>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</si>
  <si>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</si>
  <si>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</si>
  <si>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</si>
  <si>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</si>
  <si>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</si>
  <si>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</si>
  <si>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</si>
  <si>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</si>
  <si>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</si>
  <si>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</si>
  <si>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</si>
  <si>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</si>
  <si>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</si>
  <si>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</si>
  <si>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</si>
  <si>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</si>
  <si>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</si>
  <si>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</si>
  <si>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</si>
  <si>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</si>
  <si>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</si>
  <si>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</si>
  <si>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</si>
  <si>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</si>
  <si>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</si>
  <si>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</si>
  <si>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</si>
  <si>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</si>
  <si>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</si>
  <si>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</si>
  <si>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</si>
  <si>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</si>
  <si>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</si>
  <si>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</si>
  <si>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</si>
  <si>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</si>
  <si>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</si>
  <si>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</si>
  <si>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</si>
  <si>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</si>
  <si>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</si>
  <si>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</si>
  <si>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</si>
  <si>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</si>
  <si>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</si>
  <si>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</si>
  <si>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</si>
  <si>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</si>
  <si>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</si>
  <si>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</si>
  <si>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</si>
  <si>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</si>
  <si>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</si>
  <si>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</si>
  <si>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</si>
  <si>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</si>
  <si>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</si>
  <si>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</si>
  <si>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</si>
  <si>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</si>
  <si>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</si>
  <si>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</si>
  <si>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</si>
  <si>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</si>
  <si>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</si>
  <si>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</si>
  <si>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</si>
  <si>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</si>
  <si>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</si>
  <si>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</si>
  <si>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</si>
  <si>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</si>
  <si>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</si>
  <si>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</si>
  <si>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</si>
  <si>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</si>
  <si>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</si>
  <si>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</si>
  <si>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</si>
  <si>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</si>
  <si>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</si>
  <si>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</si>
  <si>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</si>
  <si>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</si>
  <si>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</si>
  <si>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</si>
  <si>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</si>
  <si>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</si>
  <si>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</si>
  <si>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</si>
  <si>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</si>
  <si>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</si>
  <si>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</si>
  <si>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</si>
  <si>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</si>
  <si>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</si>
  <si>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</si>
  <si>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</si>
  <si>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</si>
  <si>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</si>
  <si>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</si>
  <si>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</si>
  <si>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</si>
  <si>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</si>
  <si>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</si>
  <si>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</si>
  <si>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</si>
  <si>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</si>
  <si>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</si>
  <si>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</si>
  <si>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</si>
  <si>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</si>
  <si>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</si>
  <si>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</si>
  <si>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</si>
  <si>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</si>
  <si>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</si>
  <si>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</si>
  <si>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</si>
  <si>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</si>
  <si>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</si>
  <si>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</si>
  <si>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</si>
  <si>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</si>
  <si>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</si>
  <si>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</si>
  <si>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</si>
  <si>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</si>
  <si>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</si>
  <si>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</si>
  <si>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</si>
  <si>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</si>
  <si>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</si>
  <si>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</si>
  <si>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</si>
  <si>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</si>
  <si>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</si>
  <si>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</si>
  <si>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</si>
  <si>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</si>
  <si>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</si>
  <si>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</si>
  <si>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</si>
  <si>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</si>
  <si>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</si>
  <si>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</si>
  <si>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</si>
  <si>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</si>
  <si>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</si>
  <si>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</si>
  <si>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</si>
  <si>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</si>
  <si>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</si>
  <si>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</si>
  <si>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</si>
  <si>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</si>
  <si>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</si>
  <si>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</si>
  <si>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</si>
  <si>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</si>
  <si>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</si>
  <si>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</si>
  <si>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</si>
  <si>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</si>
  <si>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</si>
  <si>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</si>
  <si>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</si>
  <si>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</si>
  <si>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</si>
  <si>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</si>
  <si>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</si>
  <si>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</si>
  <si>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</si>
  <si>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</si>
  <si>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</si>
  <si>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</si>
  <si>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</si>
  <si>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</si>
  <si>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</si>
  <si>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</si>
  <si>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</si>
  <si>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</si>
  <si>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</si>
  <si>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</si>
  <si>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</si>
  <si>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</si>
  <si>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</si>
  <si>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</si>
  <si>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</si>
  <si>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</si>
  <si>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</si>
  <si>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</si>
  <si>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</si>
  <si>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</si>
  <si>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</si>
  <si>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</si>
  <si>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</si>
  <si>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</si>
  <si>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</si>
  <si>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</si>
  <si>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</si>
  <si>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</si>
  <si>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</si>
  <si>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</si>
  <si>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</si>
  <si>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</si>
  <si>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</si>
  <si>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</si>
  <si>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</si>
  <si>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</si>
  <si>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</si>
  <si>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</si>
  <si>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</si>
  <si>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</si>
  <si>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</si>
  <si>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</si>
  <si>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</si>
  <si>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</si>
  <si>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</si>
  <si>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</si>
  <si>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</si>
  <si>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</si>
  <si>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</si>
  <si>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</si>
  <si>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</si>
  <si>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</si>
  <si>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</si>
  <si>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</si>
  <si>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</si>
  <si>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</si>
  <si>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</si>
  <si>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</si>
  <si>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</si>
  <si>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</si>
  <si>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</si>
  <si>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</si>
  <si>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</si>
  <si>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</si>
  <si>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</si>
  <si>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</si>
  <si>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</si>
  <si>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</si>
  <si>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</si>
  <si>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</si>
  <si>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</si>
  <si>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</si>
  <si>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</si>
  <si>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</si>
  <si>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</si>
  <si>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</si>
  <si>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</si>
  <si>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</si>
  <si>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</si>
  <si>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</si>
  <si>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</si>
  <si>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</si>
  <si>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</si>
  <si>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</si>
  <si>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</si>
  <si>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</si>
  <si>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</si>
  <si>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</si>
  <si>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</si>
  <si>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</si>
  <si>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</si>
  <si>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</si>
  <si>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</si>
  <si>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</si>
  <si>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</si>
  <si>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</si>
  <si>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</si>
  <si>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</si>
  <si>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</si>
  <si>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</si>
  <si>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</si>
  <si>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</si>
  <si>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</si>
  <si>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</si>
  <si>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</si>
  <si>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</si>
  <si>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</si>
  <si>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</si>
  <si>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</si>
  <si>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</si>
  <si>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</si>
  <si>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</si>
  <si>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</si>
  <si>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</si>
  <si>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</si>
  <si>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</si>
  <si>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</si>
  <si>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</si>
  <si>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</si>
  <si>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</si>
  <si>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</si>
  <si>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</si>
  <si>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</si>
  <si>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</si>
  <si>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</si>
  <si>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</si>
  <si>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</si>
  <si>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</si>
  <si>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</si>
  <si>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</si>
  <si>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</si>
  <si>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</si>
  <si>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</si>
  <si>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</si>
  <si>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</si>
  <si>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</si>
  <si>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</si>
  <si>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</si>
  <si>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</si>
  <si>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</si>
  <si>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</si>
  <si>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</si>
  <si>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</si>
  <si>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</si>
  <si>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</si>
  <si>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</si>
  <si>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</si>
  <si>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</si>
  <si>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</si>
  <si>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</si>
  <si>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</si>
  <si>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</si>
  <si>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</si>
  <si>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</si>
  <si>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</si>
  <si>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</si>
  <si>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</si>
  <si>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</si>
  <si>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</si>
  <si>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</si>
  <si>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</si>
  <si>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</si>
  <si>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</si>
  <si>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</si>
  <si>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</si>
  <si>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</si>
  <si>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</si>
  <si>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</si>
  <si>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</si>
  <si>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</si>
  <si>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</si>
  <si>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</si>
  <si>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</si>
  <si>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</si>
  <si>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</si>
  <si>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</si>
  <si>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</si>
  <si>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</si>
  <si>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</si>
  <si>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</si>
  <si>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</si>
  <si>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</si>
  <si>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</si>
  <si>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</si>
  <si>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</si>
  <si>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</si>
  <si>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</si>
  <si>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</si>
  <si>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</si>
  <si>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</si>
  <si>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</si>
  <si>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</si>
  <si>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</si>
  <si>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</si>
  <si>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</si>
  <si>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</si>
  <si>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</si>
  <si>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</si>
  <si>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</si>
  <si>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</si>
  <si>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</si>
  <si>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</si>
  <si>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</si>
  <si>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</si>
  <si>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</si>
  <si>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</si>
  <si>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</si>
  <si>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</si>
  <si>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</si>
  <si>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</si>
  <si>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</si>
  <si>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</si>
  <si>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</si>
  <si>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</si>
  <si>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</si>
  <si>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</si>
  <si>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</si>
  <si>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</si>
  <si>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</si>
  <si>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</si>
  <si>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</si>
  <si>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</si>
  <si>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</si>
  <si>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</si>
  <si>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</si>
  <si>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</si>
  <si>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</si>
  <si>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</si>
  <si>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</si>
  <si>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</si>
  <si>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</si>
  <si>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</si>
  <si>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</si>
  <si>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</si>
  <si>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</si>
  <si>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</si>
  <si>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</si>
  <si>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</si>
  <si>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</si>
  <si>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</si>
  <si>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</si>
  <si>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</si>
  <si>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</si>
  <si>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</si>
  <si>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</si>
  <si>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</si>
  <si>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</si>
  <si>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</si>
  <si>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</si>
  <si>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</si>
  <si>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</si>
  <si>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</si>
  <si>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</si>
  <si>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</si>
  <si>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</si>
  <si>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</si>
  <si>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</si>
  <si>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</si>
  <si>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</si>
  <si>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</si>
  <si>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</si>
  <si>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</si>
  <si>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</si>
  <si>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</si>
  <si>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</si>
  <si>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</si>
  <si>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</si>
  <si>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</si>
  <si>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</si>
  <si>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</si>
  <si>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</si>
  <si>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</si>
  <si>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</si>
  <si>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</si>
  <si>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</si>
  <si>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</si>
  <si>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</si>
  <si>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</si>
  <si>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</si>
  <si>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</si>
  <si>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</si>
  <si>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</si>
  <si>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</si>
  <si>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</si>
  <si>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</si>
  <si>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</si>
  <si>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</si>
  <si>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</si>
  <si>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</si>
  <si>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</si>
  <si>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</si>
  <si>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</si>
  <si>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</si>
  <si>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</si>
  <si>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</si>
  <si>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</si>
  <si>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</si>
  <si>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</si>
  <si>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</si>
  <si>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</si>
  <si>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</si>
  <si>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</si>
  <si>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</si>
  <si>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</si>
  <si>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</si>
  <si>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</si>
  <si>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</si>
  <si>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</si>
  <si>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</si>
  <si>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</si>
  <si>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</si>
  <si>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</si>
  <si>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</si>
  <si>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</si>
  <si>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</si>
  <si>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</si>
  <si>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</si>
  <si>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</si>
  <si>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</si>
  <si>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</si>
  <si>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</si>
  <si>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</si>
  <si>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</si>
  <si>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</si>
  <si>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</si>
  <si>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</si>
  <si>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</si>
  <si>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</si>
  <si>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</si>
  <si>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</si>
  <si>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</si>
  <si>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</si>
  <si>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</si>
  <si>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</si>
  <si>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</si>
  <si>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</si>
  <si>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</si>
  <si>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</si>
  <si>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</si>
  <si>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</si>
  <si>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</si>
  <si>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</si>
  <si>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</si>
  <si>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</si>
  <si>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</si>
  <si>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</si>
  <si>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</si>
  <si>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</si>
  <si>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</si>
  <si>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</si>
  <si>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</si>
  <si>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</si>
  <si>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</si>
  <si>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</si>
  <si>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</si>
  <si>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</si>
  <si>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</si>
  <si>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</si>
  <si>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</si>
  <si>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</si>
  <si>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</si>
  <si>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</si>
  <si>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</si>
  <si>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</si>
  <si>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</si>
  <si>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</si>
  <si>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</si>
  <si>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</si>
  <si>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</si>
  <si>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</si>
  <si>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</si>
  <si>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</si>
  <si>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</si>
  <si>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</si>
  <si>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</si>
  <si>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</si>
  <si>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</si>
  <si>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</si>
  <si>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</si>
  <si>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</si>
  <si>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</si>
  <si>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</si>
  <si>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</si>
  <si>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</si>
  <si>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</si>
  <si>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</si>
  <si>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</si>
  <si>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</si>
  <si>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</si>
  <si>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</si>
  <si>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</si>
  <si>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</si>
  <si>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</si>
  <si>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</si>
  <si>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</si>
  <si>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</si>
  <si>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</si>
  <si>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</si>
  <si>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</si>
  <si>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</si>
  <si>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</si>
  <si>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</si>
  <si>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</si>
  <si>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</si>
  <si>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</si>
  <si>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</si>
  <si>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</si>
  <si>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</si>
  <si>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</si>
  <si>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</si>
  <si>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</si>
  <si>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</si>
  <si>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</si>
  <si>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</si>
  <si>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</si>
  <si>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</si>
  <si>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</si>
  <si>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</si>
  <si>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</si>
  <si>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</si>
  <si>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</si>
  <si>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</si>
  <si>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</si>
  <si>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</si>
  <si>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</si>
  <si>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</si>
  <si>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</si>
  <si>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</si>
  <si>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</si>
  <si>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</si>
  <si>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</si>
  <si>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</si>
  <si>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</si>
  <si>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</si>
  <si>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</si>
  <si>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</si>
  <si>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</si>
  <si>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</si>
  <si>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</si>
  <si>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</si>
  <si>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</si>
  <si>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</si>
  <si>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</si>
  <si>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</si>
  <si>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</si>
  <si>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</si>
  <si>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</si>
  <si>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</si>
  <si>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</si>
  <si>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</si>
  <si>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</si>
  <si>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</si>
  <si>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</si>
  <si>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</si>
  <si>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</si>
  <si>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</si>
  <si>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</si>
  <si>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</si>
  <si>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</si>
  <si>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</si>
  <si>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</si>
  <si>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</si>
  <si>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</si>
  <si>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</si>
  <si>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</si>
  <si>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</si>
  <si>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</si>
  <si>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</si>
  <si>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</si>
  <si>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</si>
  <si>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</si>
  <si>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</si>
  <si>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</si>
  <si>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</si>
  <si>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</si>
  <si>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</si>
  <si>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</si>
  <si>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</si>
  <si>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</si>
  <si>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</si>
  <si>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</si>
  <si>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</si>
  <si>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</si>
  <si>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</si>
  <si>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</si>
  <si>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</si>
  <si>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</si>
  <si>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</si>
  <si>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</si>
  <si>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</si>
  <si>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</si>
  <si>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</si>
  <si>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</si>
  <si>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</si>
  <si>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</si>
  <si>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</si>
  <si>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</si>
  <si>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</si>
  <si>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</si>
  <si>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</si>
  <si>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</si>
  <si>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</si>
  <si>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</si>
  <si>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</si>
  <si>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</si>
  <si>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</si>
  <si>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</si>
  <si>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</si>
  <si>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</si>
  <si>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</si>
  <si>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</si>
  <si>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</si>
  <si>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</si>
  <si>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</si>
  <si>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</si>
  <si>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</si>
  <si>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</si>
  <si>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</si>
  <si>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</si>
  <si>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</si>
  <si>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</si>
  <si>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</si>
  <si>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</si>
  <si>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</si>
  <si>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</si>
  <si>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</si>
  <si>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</si>
  <si>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</si>
  <si>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</si>
  <si>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</si>
  <si>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</si>
  <si>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</si>
  <si>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</si>
  <si>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</si>
  <si>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</si>
  <si>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</si>
  <si>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</si>
  <si>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</si>
  <si>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</si>
  <si>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</si>
  <si>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</si>
  <si>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</si>
  <si>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</si>
  <si>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</si>
  <si>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</si>
  <si>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</si>
  <si>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</si>
  <si>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</si>
  <si>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</si>
  <si>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</si>
  <si>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</si>
  <si>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</si>
  <si>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</si>
  <si>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</si>
  <si>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</si>
  <si>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</si>
  <si>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</si>
  <si>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</si>
  <si>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</si>
  <si>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</si>
  <si>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</si>
  <si>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</si>
  <si>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</si>
  <si>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</si>
  <si>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</si>
  <si>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</si>
  <si>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</si>
  <si>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</si>
  <si>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</si>
  <si>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</si>
  <si>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</si>
  <si>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</si>
  <si>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</si>
  <si>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</si>
  <si>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</si>
  <si>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</si>
  <si>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</si>
  <si>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</si>
  <si>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</si>
  <si>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</si>
  <si>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</si>
  <si>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</si>
  <si>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</si>
  <si>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</si>
  <si>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</si>
  <si>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</si>
  <si>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</si>
  <si>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</si>
  <si>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</si>
  <si>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</si>
  <si>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</si>
  <si>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</si>
  <si>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</si>
  <si>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</si>
  <si>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</si>
  <si>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</si>
  <si>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</si>
  <si>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</si>
  <si>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</si>
  <si>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</si>
  <si>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</si>
  <si>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</si>
  <si>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</si>
  <si>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</si>
  <si>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</si>
  <si>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</si>
  <si>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</si>
  <si>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</si>
  <si>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</si>
  <si>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</si>
  <si>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</si>
  <si>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</si>
  <si>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</si>
  <si>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</si>
  <si>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</si>
  <si>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</si>
  <si>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</si>
  <si>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</si>
  <si>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</si>
  <si>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</si>
  <si>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</si>
  <si>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</si>
  <si>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</si>
  <si>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</si>
  <si>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</si>
  <si>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</si>
  <si>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</si>
  <si>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</si>
  <si>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</si>
  <si>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</si>
  <si>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</si>
  <si>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</si>
  <si>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</si>
  <si>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</si>
  <si>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</si>
  <si>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</si>
  <si>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</si>
  <si>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</si>
  <si>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</si>
  <si>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</si>
  <si>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</si>
  <si>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</si>
  <si>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</si>
  <si>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</si>
  <si>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</si>
  <si>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</si>
  <si>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</si>
  <si>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</si>
  <si>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</si>
  <si>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</si>
  <si>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</si>
  <si>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</si>
  <si>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</si>
  <si>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</si>
  <si>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</si>
  <si>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</si>
  <si>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</si>
  <si>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</si>
  <si>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</si>
  <si>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</si>
  <si>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</si>
  <si>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</si>
  <si>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</si>
  <si>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</si>
  <si>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</si>
  <si>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</si>
  <si>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</si>
  <si>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</si>
  <si>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</si>
  <si>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</si>
  <si>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</si>
  <si>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</si>
  <si>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</si>
  <si>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</si>
  <si>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</si>
  <si>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</si>
  <si>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</si>
  <si>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</si>
  <si>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</si>
  <si>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</si>
  <si>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</si>
  <si>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</si>
  <si>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</si>
  <si>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</si>
  <si>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</si>
  <si>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</si>
  <si>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</si>
  <si>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</si>
  <si>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</si>
  <si>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</si>
  <si>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</si>
  <si>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</si>
  <si>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</si>
  <si>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</si>
  <si>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</si>
  <si>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</si>
  <si>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</si>
  <si>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</si>
  <si>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</si>
  <si>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</si>
  <si>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</si>
  <si>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</si>
  <si>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</si>
  <si>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</si>
  <si>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</si>
  <si>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</si>
  <si>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</si>
  <si>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</si>
  <si>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</si>
  <si>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</si>
  <si>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</si>
  <si>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</si>
  <si>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</si>
  <si>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</si>
  <si>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</si>
  <si>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</si>
  <si>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</si>
  <si>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</si>
  <si>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</si>
  <si>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</si>
  <si>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</si>
  <si>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</si>
  <si>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</si>
  <si>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</si>
  <si>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</si>
  <si>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</si>
  <si>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</si>
  <si>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</si>
  <si>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</si>
  <si>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</si>
  <si>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</si>
  <si>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</si>
  <si>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</si>
  <si>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</si>
  <si>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</si>
  <si>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</si>
  <si>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</si>
  <si>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</si>
  <si>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</si>
  <si>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</si>
  <si>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</si>
  <si>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</si>
  <si>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</si>
  <si>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</si>
  <si>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</si>
  <si>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</si>
  <si>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</si>
  <si>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</si>
  <si>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</si>
  <si>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</si>
  <si>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</si>
  <si>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</si>
  <si>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</si>
  <si>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</si>
  <si>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</si>
  <si>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</si>
  <si>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</si>
  <si>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</si>
  <si>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</si>
  <si>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</si>
  <si>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</si>
  <si>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</si>
  <si>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</si>
  <si>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</si>
  <si>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</si>
  <si>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</si>
  <si>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</si>
  <si>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</si>
  <si>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</si>
  <si>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</si>
  <si>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</si>
  <si>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</si>
  <si>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</si>
  <si>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</si>
  <si>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</si>
  <si>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</si>
  <si>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</si>
  <si>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</si>
  <si>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</si>
  <si>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</si>
  <si>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</si>
  <si>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</si>
  <si>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</si>
  <si>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</si>
  <si>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</si>
  <si>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</si>
  <si>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</si>
  <si>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</si>
  <si>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</si>
  <si>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</si>
  <si>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</si>
  <si>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</si>
  <si>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</si>
  <si>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</si>
  <si>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</si>
  <si>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</si>
  <si>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</si>
  <si>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</si>
  <si>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</si>
  <si>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</si>
  <si>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</si>
  <si>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</si>
  <si>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</si>
  <si>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</si>
  <si>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</si>
  <si>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</si>
  <si>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</si>
  <si>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</si>
  <si>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</si>
  <si>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</si>
  <si>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</si>
  <si>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</si>
  <si>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</si>
  <si>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</si>
  <si>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</si>
  <si>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</si>
  <si>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</si>
  <si>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</si>
  <si>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</si>
  <si>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</si>
  <si>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</si>
  <si>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</si>
  <si>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</si>
  <si>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</si>
  <si>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</si>
  <si>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</si>
  <si>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</si>
  <si>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</si>
  <si>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</si>
  <si>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</si>
  <si>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</si>
  <si>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</si>
  <si>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</si>
  <si>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</si>
  <si>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</si>
  <si>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</si>
  <si>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</si>
  <si>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</si>
  <si>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</si>
  <si>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</si>
  <si>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</si>
  <si>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</si>
  <si>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</si>
  <si>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</si>
  <si>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</si>
  <si>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</si>
  <si>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</si>
  <si>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</si>
  <si>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</si>
  <si>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</si>
  <si>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</si>
  <si>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</si>
  <si>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</si>
  <si>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</si>
  <si>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</si>
  <si>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</si>
  <si>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</si>
  <si>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</si>
  <si>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</si>
  <si>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</si>
  <si>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</si>
  <si>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</si>
  <si>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</si>
  <si>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</si>
  <si>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</si>
  <si>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</si>
  <si>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</si>
  <si>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</si>
  <si>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</si>
  <si>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</si>
  <si>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</si>
  <si>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</si>
  <si>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</si>
  <si>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</si>
  <si>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</si>
  <si>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</si>
  <si>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</si>
  <si>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</si>
  <si>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</si>
  <si>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</si>
  <si>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</si>
  <si>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</si>
  <si>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</si>
  <si>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</si>
  <si>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</si>
  <si>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</si>
  <si>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</si>
  <si>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</si>
  <si>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</si>
  <si>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</si>
  <si>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</si>
  <si>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</si>
  <si>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</si>
  <si>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</si>
  <si>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</si>
  <si>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</si>
  <si>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</si>
  <si>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</si>
  <si>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</si>
  <si>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</si>
  <si>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</si>
  <si>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</si>
  <si>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</si>
  <si>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</si>
  <si>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</si>
  <si>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</si>
  <si>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</si>
  <si>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</si>
  <si>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</si>
  <si>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</si>
  <si>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</si>
  <si>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</si>
  <si>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</si>
  <si>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</si>
  <si>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</si>
  <si>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</si>
  <si>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</si>
  <si>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</si>
  <si>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</si>
  <si>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</si>
  <si>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</si>
  <si>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</si>
  <si>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</si>
  <si>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</si>
  <si>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</si>
  <si>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</si>
  <si>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</si>
  <si>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</si>
  <si>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</si>
  <si>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</si>
  <si>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</si>
  <si>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</si>
  <si>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</si>
  <si>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</si>
  <si>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</si>
  <si>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</si>
  <si>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</si>
  <si>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</si>
  <si>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</si>
  <si>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</si>
  <si>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</si>
  <si>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</si>
  <si>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</si>
  <si>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</si>
  <si>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</si>
  <si>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</si>
  <si>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</si>
  <si>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</si>
  <si>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</si>
  <si>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</si>
  <si>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</si>
  <si>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</si>
  <si>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</si>
  <si>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</si>
  <si>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</si>
  <si>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</si>
  <si>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</si>
  <si>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</si>
  <si>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</si>
  <si>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</si>
  <si>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</si>
  <si>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</si>
  <si>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</si>
  <si>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</si>
  <si>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</si>
  <si>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</si>
  <si>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</si>
  <si>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</si>
  <si>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</si>
  <si>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</si>
  <si>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</si>
  <si>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</si>
  <si>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</si>
  <si>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</si>
  <si>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</si>
  <si>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</si>
  <si>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</si>
  <si>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</si>
  <si>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</si>
  <si>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</si>
  <si>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</si>
  <si>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</si>
  <si>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</si>
  <si>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</si>
  <si>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</si>
  <si>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</si>
  <si>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</si>
  <si>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</si>
  <si>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</si>
  <si>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</si>
  <si>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</si>
  <si>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</si>
  <si>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</si>
  <si>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</si>
  <si>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</si>
  <si>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</si>
  <si>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</si>
  <si>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</si>
  <si>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</si>
  <si>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</si>
  <si>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</si>
  <si>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</si>
  <si>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</si>
  <si>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</si>
  <si>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</si>
  <si>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</si>
  <si>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</si>
  <si>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</si>
  <si>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</si>
  <si>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</si>
  <si>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</si>
  <si>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</si>
  <si>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</si>
  <si>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</si>
  <si>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</si>
  <si>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</si>
  <si>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</si>
  <si>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</si>
  <si>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</si>
  <si>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</si>
  <si>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</si>
  <si>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</si>
  <si>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</si>
  <si>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</si>
  <si>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</si>
  <si>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</si>
  <si>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</si>
  <si>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</si>
  <si>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</si>
  <si>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</si>
  <si>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</si>
  <si>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</si>
  <si>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</si>
  <si>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</si>
  <si>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</si>
  <si>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</si>
  <si>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</si>
  <si>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</si>
  <si>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</si>
  <si>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</si>
  <si>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</si>
  <si>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</si>
  <si>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</si>
  <si>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</si>
  <si>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</si>
  <si>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</si>
  <si>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</si>
  <si>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</si>
  <si>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</si>
  <si>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</si>
  <si>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</si>
  <si>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</si>
  <si>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</si>
  <si>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</si>
  <si>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</si>
  <si>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</si>
  <si>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</si>
  <si>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</si>
  <si>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</si>
  <si>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</si>
  <si>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</si>
  <si>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</si>
  <si>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</si>
  <si>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</si>
  <si>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</si>
  <si>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</si>
  <si>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</si>
  <si>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</si>
  <si>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</si>
  <si>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</si>
  <si>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</si>
  <si>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</si>
  <si>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</si>
  <si>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</si>
  <si>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</si>
  <si>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</si>
  <si>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</si>
  <si>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</si>
  <si>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</si>
  <si>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</si>
  <si>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</si>
  <si>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</si>
  <si>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</si>
  <si>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</si>
  <si>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</si>
  <si>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</si>
  <si>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</si>
  <si>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</si>
  <si>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</si>
  <si>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</si>
  <si>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</si>
  <si>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</si>
  <si>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</si>
  <si>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</si>
  <si>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</si>
  <si>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</si>
  <si>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</si>
  <si>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</si>
  <si>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</si>
  <si>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</si>
  <si>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</si>
  <si>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</si>
  <si>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</si>
  <si>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</si>
  <si>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</si>
  <si>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</si>
  <si>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</si>
  <si>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</si>
  <si>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</si>
  <si>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</si>
  <si>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</si>
  <si>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</si>
  <si>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</si>
  <si>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</si>
  <si>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</si>
  <si>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</si>
  <si>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</si>
  <si>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</si>
  <si>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</si>
  <si>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</si>
  <si>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</si>
  <si>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</si>
  <si>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</si>
  <si>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</si>
  <si>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</si>
  <si>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</si>
  <si>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</si>
  <si>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</si>
  <si>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</si>
  <si>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</si>
  <si>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</si>
  <si>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</si>
  <si>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</si>
  <si>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</si>
  <si>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</si>
  <si>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</si>
  <si>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</si>
  <si>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</si>
  <si>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</si>
  <si>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</si>
  <si>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</si>
  <si>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</si>
  <si>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</si>
  <si>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</si>
  <si>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</si>
  <si>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</si>
  <si>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</si>
  <si>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</si>
  <si>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</si>
  <si>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</si>
  <si>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</si>
  <si>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</si>
  <si>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</si>
  <si>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</si>
  <si>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</si>
  <si>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</si>
  <si>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</si>
  <si>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</si>
  <si>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</si>
  <si>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</si>
  <si>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</si>
  <si>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</si>
  <si>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</si>
  <si>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</si>
  <si>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</si>
  <si>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</si>
  <si>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</si>
  <si>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</si>
  <si>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</si>
  <si>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</si>
  <si>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</si>
  <si>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</si>
  <si>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</si>
  <si>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</si>
  <si>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</si>
  <si>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</si>
  <si>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</si>
  <si>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</si>
  <si>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</si>
  <si>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</si>
  <si>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</si>
  <si>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</si>
  <si>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</si>
  <si>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</si>
  <si>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</si>
  <si>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</si>
  <si>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</si>
  <si>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</si>
  <si>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</si>
  <si>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</si>
  <si>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</si>
  <si>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</si>
  <si>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</si>
  <si>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</si>
  <si>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</si>
  <si>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</si>
  <si>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</si>
  <si>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</si>
  <si>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</si>
  <si>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</si>
  <si>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</si>
  <si>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</si>
  <si>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</si>
  <si>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</si>
  <si>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</si>
  <si>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</si>
  <si>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</si>
  <si>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</si>
  <si>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</si>
  <si>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</si>
  <si>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</si>
  <si>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</si>
  <si>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</si>
  <si>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</si>
  <si>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</si>
  <si>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</si>
  <si>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</si>
  <si>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</si>
  <si>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</si>
  <si>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</si>
  <si>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</si>
  <si>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</si>
  <si>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</si>
  <si>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</si>
  <si>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</si>
  <si>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</si>
  <si>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</si>
  <si>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</si>
  <si>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</si>
  <si>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</si>
  <si>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</si>
  <si>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</si>
  <si>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</si>
  <si>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</si>
  <si>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</si>
  <si>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</si>
  <si>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</si>
  <si>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</si>
  <si>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</si>
  <si>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</si>
  <si>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</si>
  <si>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</si>
  <si>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</si>
  <si>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</si>
  <si>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</si>
  <si>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</si>
  <si>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</si>
  <si>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</si>
  <si>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</si>
  <si>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</si>
  <si>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</si>
  <si>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</si>
  <si>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</si>
  <si>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</si>
  <si>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</si>
  <si>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</si>
  <si>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</si>
  <si>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</si>
  <si>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</si>
  <si>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</si>
  <si>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</si>
  <si>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</si>
  <si>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</si>
  <si>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</si>
  <si>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</si>
  <si>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</si>
  <si>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</si>
  <si>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</si>
  <si>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</si>
  <si>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</si>
  <si>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</si>
  <si>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</si>
  <si>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</si>
  <si>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</si>
  <si>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</si>
  <si>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</si>
  <si>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</si>
  <si>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</si>
  <si>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</si>
  <si>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</si>
  <si>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</si>
  <si>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</si>
  <si>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</si>
  <si>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</si>
  <si>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</si>
  <si>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</si>
  <si>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</si>
  <si>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</si>
  <si>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</si>
  <si>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</si>
  <si>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</si>
  <si>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</si>
  <si>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</si>
  <si>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</si>
  <si>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</si>
  <si>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</si>
  <si>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</si>
  <si>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</si>
  <si>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</si>
  <si>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</si>
  <si>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</si>
  <si>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</si>
  <si>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</si>
  <si>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</si>
  <si>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</si>
  <si>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</si>
  <si>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</si>
  <si>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</si>
  <si>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</si>
  <si>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</si>
  <si>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</si>
  <si>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</si>
  <si>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</si>
  <si>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</si>
  <si>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</si>
  <si>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</si>
  <si>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</si>
  <si>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</si>
  <si>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</si>
  <si>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</si>
  <si>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</si>
  <si>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</si>
  <si>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</si>
  <si>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</si>
  <si>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</si>
  <si>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</si>
  <si>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</si>
  <si>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</si>
  <si>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</si>
  <si>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</si>
  <si>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</si>
  <si>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</si>
  <si>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</si>
  <si>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</si>
  <si>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</si>
  <si>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</si>
  <si>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</si>
  <si>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</si>
  <si>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</si>
  <si>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</si>
  <si>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</si>
  <si>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</si>
  <si>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</si>
  <si>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</si>
  <si>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</si>
  <si>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</si>
  <si>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</si>
  <si>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</si>
  <si>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</si>
  <si>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</si>
  <si>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</si>
  <si>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</si>
  <si>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</si>
  <si>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</si>
  <si>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</si>
  <si>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</si>
  <si>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</si>
  <si>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</si>
  <si>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</si>
  <si>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</si>
  <si>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</si>
  <si>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</si>
  <si>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</si>
  <si>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</si>
  <si>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</si>
  <si>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</si>
  <si>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</si>
  <si>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</si>
  <si>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</si>
  <si>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</si>
  <si>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</si>
  <si>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</si>
  <si>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</si>
  <si>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</si>
  <si>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</si>
  <si>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</si>
  <si>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</si>
  <si>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</si>
  <si>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</si>
  <si>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</si>
  <si>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</si>
  <si>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</si>
  <si>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</si>
  <si>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</si>
  <si>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</si>
  <si>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</si>
  <si>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</si>
  <si>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</si>
  <si>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</si>
  <si>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</si>
  <si>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</si>
  <si>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</si>
  <si>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</si>
  <si>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</si>
  <si>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</si>
  <si>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</si>
  <si>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</si>
  <si>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</si>
  <si>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</si>
  <si>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</si>
  <si>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</si>
  <si>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</si>
  <si>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</si>
  <si>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</si>
  <si>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</si>
  <si>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</si>
  <si>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</si>
  <si>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</si>
  <si>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</si>
  <si>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</si>
  <si>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</si>
  <si>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</si>
  <si>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</si>
  <si>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</si>
  <si>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</si>
  <si>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</si>
  <si>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</si>
  <si>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</si>
  <si>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</si>
  <si>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</si>
  <si>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</si>
  <si>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</si>
  <si>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</si>
  <si>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</si>
  <si>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</si>
  <si>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</si>
  <si>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</si>
  <si>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</si>
  <si>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</si>
  <si>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</si>
  <si>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</si>
  <si>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</si>
  <si>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</si>
  <si>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</si>
  <si>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</si>
  <si>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</si>
  <si>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</si>
  <si>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</si>
  <si>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</si>
  <si>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</si>
  <si>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</si>
  <si>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</si>
  <si>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</si>
  <si>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</si>
  <si>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</si>
  <si>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</si>
  <si>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</si>
  <si>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</si>
  <si>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</si>
  <si>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</si>
  <si>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</si>
  <si>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</si>
  <si>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</si>
  <si>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</si>
  <si>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</si>
  <si>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</si>
  <si>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</si>
  <si>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</si>
  <si>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</si>
  <si>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</si>
  <si>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</si>
  <si>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</si>
  <si>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</si>
  <si>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</si>
  <si>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</si>
  <si>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</si>
  <si>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</si>
  <si>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</si>
  <si>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</si>
  <si>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</si>
  <si>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</si>
  <si>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</si>
  <si>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</si>
  <si>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</si>
  <si>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</si>
  <si>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</si>
  <si>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</si>
  <si>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</si>
  <si>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</si>
  <si>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</si>
  <si>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</si>
  <si>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</si>
  <si>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</si>
  <si>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</si>
  <si>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</si>
  <si>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</si>
  <si>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</si>
  <si>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</si>
  <si>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</si>
  <si>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</si>
  <si>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</si>
  <si>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</si>
  <si>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</si>
  <si>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</si>
  <si>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</si>
  <si>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</si>
  <si>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</si>
  <si>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</si>
  <si>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</si>
  <si>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</si>
  <si>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</si>
  <si>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</si>
  <si>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</si>
  <si>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</si>
  <si>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</si>
  <si>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</si>
  <si>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</si>
  <si>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</si>
  <si>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</si>
  <si>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</si>
  <si>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</si>
  <si>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</si>
  <si>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</si>
  <si>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</si>
  <si>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</si>
  <si>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</si>
  <si>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</si>
  <si>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</si>
  <si>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</si>
  <si>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</si>
  <si>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</si>
  <si>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</si>
  <si>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</si>
  <si>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</si>
  <si>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</si>
  <si>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</si>
  <si>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</si>
  <si>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</si>
  <si>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</si>
  <si>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</si>
  <si>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</si>
  <si>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</si>
  <si>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</si>
  <si>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</si>
  <si>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</si>
  <si>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</si>
  <si>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</si>
  <si>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</si>
  <si>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</si>
  <si>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</si>
  <si>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</si>
  <si>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</si>
  <si>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</si>
  <si>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</si>
  <si>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</si>
  <si>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</si>
  <si>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</si>
  <si>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</si>
  <si>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</si>
  <si>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</si>
  <si>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</si>
  <si>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</si>
  <si>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</si>
  <si>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</si>
  <si>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</si>
  <si>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</si>
  <si>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</si>
  <si>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</si>
  <si>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</si>
  <si>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</si>
  <si>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</si>
  <si>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</si>
  <si>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</si>
  <si>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</si>
  <si>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</si>
  <si>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</si>
  <si>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</si>
  <si>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</si>
  <si>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</si>
  <si>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</si>
  <si>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</si>
  <si>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</si>
  <si>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</si>
  <si>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</si>
  <si>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</si>
  <si>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</si>
  <si>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</si>
  <si>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</si>
  <si>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</si>
  <si>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</si>
  <si>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</si>
  <si>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</si>
  <si>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</si>
  <si>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</si>
  <si>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</si>
  <si>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</si>
  <si>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</si>
  <si>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</si>
  <si>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</si>
  <si>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</si>
  <si>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</si>
  <si>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</si>
  <si>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</si>
  <si>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</si>
  <si>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</si>
  <si>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</si>
  <si>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</si>
  <si>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</si>
  <si>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</si>
  <si>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</si>
  <si>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</si>
  <si>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</si>
  <si>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</si>
  <si>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</si>
  <si>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</si>
  <si>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</si>
  <si>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</si>
  <si>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</si>
  <si>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</si>
  <si>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</si>
  <si>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</si>
  <si>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</si>
  <si>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</si>
  <si>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</si>
  <si>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</si>
  <si>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</si>
  <si>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</si>
  <si>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</si>
  <si>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</si>
  <si>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</si>
  <si>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</si>
  <si>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</si>
  <si>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</si>
  <si>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</si>
  <si>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</si>
  <si>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</si>
  <si>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</si>
  <si>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</si>
  <si>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</si>
  <si>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</si>
  <si>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</si>
  <si>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</si>
  <si>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</si>
  <si>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</si>
  <si>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</si>
  <si>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</si>
  <si>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</si>
  <si>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</si>
  <si>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</si>
  <si>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</si>
  <si>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</si>
  <si>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</si>
  <si>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</si>
  <si>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</si>
  <si>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</si>
  <si>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</si>
  <si>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</si>
  <si>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</si>
  <si>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</si>
  <si>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</si>
  <si>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</si>
  <si>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</si>
  <si>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</si>
  <si>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</si>
  <si>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</si>
  <si>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</si>
  <si>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</si>
  <si>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</si>
  <si>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</si>
  <si>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</si>
  <si>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</si>
  <si>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</si>
  <si>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</si>
  <si>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</si>
  <si>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</si>
  <si>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</si>
  <si>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</si>
  <si>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</si>
  <si>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</si>
  <si>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</si>
  <si>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</si>
  <si>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</si>
  <si>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</si>
  <si>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</si>
  <si>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</si>
  <si>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</si>
  <si>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</si>
  <si>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</si>
  <si>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</si>
  <si>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</si>
  <si>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</si>
  <si>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</si>
  <si>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</si>
  <si>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</si>
  <si>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</si>
  <si>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</si>
  <si>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</si>
  <si>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</si>
  <si>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</si>
  <si>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</si>
  <si>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</si>
  <si>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</si>
  <si>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</si>
  <si>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</si>
  <si>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</si>
  <si>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</si>
  <si>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</si>
  <si>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</si>
  <si>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</si>
  <si>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</si>
  <si>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</si>
  <si>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</si>
  <si>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</si>
  <si>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</si>
  <si>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</si>
  <si>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</si>
  <si>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</si>
  <si>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</si>
  <si>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</si>
  <si>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</si>
  <si>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</si>
  <si>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</si>
  <si>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</si>
  <si>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</si>
  <si>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</si>
  <si>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</si>
  <si>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</si>
  <si>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</si>
  <si>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</si>
  <si>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</si>
  <si>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</si>
  <si>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</si>
  <si>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</si>
  <si>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</si>
  <si>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</si>
  <si>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</si>
  <si>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</si>
  <si>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</si>
  <si>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</si>
  <si>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</si>
  <si>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</si>
  <si>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</si>
  <si>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</si>
  <si>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</si>
  <si>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</si>
  <si>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</si>
  <si>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</si>
  <si>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</si>
  <si>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</si>
  <si>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</si>
  <si>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</si>
  <si>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</si>
  <si>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</si>
  <si>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</si>
  <si>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</si>
  <si>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</si>
  <si>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</si>
  <si>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</si>
  <si>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</si>
  <si>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</si>
  <si>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</si>
  <si>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</si>
  <si>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</si>
  <si>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</si>
  <si>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</si>
  <si>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</si>
  <si>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</si>
  <si>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</si>
  <si>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</si>
  <si>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</si>
  <si>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</si>
  <si>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</si>
  <si>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</si>
  <si>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</si>
  <si>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</si>
  <si>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</si>
  <si>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</si>
  <si>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</si>
  <si>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</si>
  <si>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</si>
  <si>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</si>
  <si>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</si>
  <si>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</si>
  <si>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</si>
  <si>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</si>
  <si>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</si>
  <si>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</si>
  <si>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</si>
  <si>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</si>
  <si>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</si>
  <si>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</si>
  <si>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</si>
  <si>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</si>
  <si>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</si>
  <si>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</si>
  <si>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</si>
  <si>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</si>
  <si>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</si>
  <si>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</si>
  <si>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</si>
  <si>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</si>
  <si>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</si>
  <si>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</si>
  <si>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</si>
  <si>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</si>
  <si>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</si>
  <si>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</si>
  <si>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</si>
  <si>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</si>
  <si>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</si>
  <si>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</si>
  <si>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</si>
  <si>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</si>
  <si>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</si>
  <si>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</si>
  <si>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</si>
  <si>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</si>
  <si>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</si>
  <si>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</si>
  <si>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</si>
  <si>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</si>
  <si>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</si>
  <si>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</si>
  <si>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</si>
  <si>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</si>
  <si>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</si>
  <si>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</si>
  <si>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</si>
  <si>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</si>
  <si>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</si>
  <si>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</si>
  <si>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</si>
  <si>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</si>
  <si>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</si>
  <si>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</si>
  <si>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</si>
  <si>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</si>
  <si>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</si>
  <si>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</si>
  <si>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</si>
  <si>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</si>
  <si>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</si>
  <si>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</si>
  <si>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</si>
  <si>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</si>
  <si>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</si>
  <si>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</si>
  <si>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</si>
  <si>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</si>
  <si>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</si>
  <si>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</si>
  <si>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</si>
  <si>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</si>
  <si>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</si>
  <si>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</si>
  <si>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</si>
  <si>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</si>
  <si>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</si>
  <si>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</si>
  <si>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</si>
  <si>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</si>
  <si>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</si>
  <si>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</si>
  <si>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</si>
  <si>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</si>
  <si>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</si>
  <si>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</si>
  <si>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</si>
  <si>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</si>
  <si>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</si>
  <si>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</si>
  <si>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</si>
  <si>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</si>
  <si>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</si>
  <si>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</si>
  <si>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</si>
  <si>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</si>
  <si>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</si>
  <si>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</si>
  <si>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</si>
  <si>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</si>
  <si>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</si>
  <si>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</si>
  <si>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</si>
  <si>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</si>
  <si>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</si>
  <si>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</si>
  <si>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</si>
  <si>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</si>
  <si>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</si>
  <si>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</si>
  <si>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</si>
  <si>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</si>
  <si>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</si>
  <si>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</si>
  <si>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</si>
  <si>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</si>
  <si>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</si>
  <si>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</si>
  <si>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</si>
  <si>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</si>
  <si>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</si>
  <si>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</si>
  <si>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</si>
  <si>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</si>
  <si>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</si>
  <si>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</si>
  <si>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</si>
  <si>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</si>
  <si>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</si>
  <si>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</si>
  <si>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</si>
  <si>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</si>
  <si>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</si>
  <si>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</si>
  <si>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</si>
  <si>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</si>
  <si>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</si>
  <si>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</si>
  <si>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</si>
  <si>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</si>
  <si>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</si>
  <si>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</si>
  <si>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</si>
  <si>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</si>
  <si>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</si>
  <si>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</si>
  <si>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</si>
  <si>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</si>
  <si>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</si>
  <si>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</si>
  <si>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</si>
  <si>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</si>
  <si>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</si>
  <si>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</si>
  <si>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</si>
  <si>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</si>
  <si>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</si>
  <si>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</si>
  <si>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</si>
  <si>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</si>
  <si>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</si>
  <si>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</si>
  <si>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</si>
  <si>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</si>
  <si>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</si>
  <si>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</si>
  <si>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</si>
  <si>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</si>
  <si>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</si>
  <si>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</si>
  <si>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</si>
  <si>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</si>
  <si>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</si>
  <si>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</si>
  <si>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</si>
  <si>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</si>
  <si>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</si>
  <si>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</si>
  <si>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</si>
  <si>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</si>
  <si>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</si>
  <si>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</si>
  <si>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</si>
  <si>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</si>
  <si>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</si>
  <si>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</si>
  <si>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</si>
  <si>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</si>
  <si>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</si>
  <si>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</si>
  <si>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</si>
  <si>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</si>
  <si>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</si>
  <si>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</si>
  <si>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</si>
  <si>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</si>
  <si>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</si>
  <si>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</si>
  <si>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</si>
  <si>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</si>
  <si>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</si>
  <si>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</si>
  <si>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</si>
  <si>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</si>
  <si>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</si>
  <si>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</si>
  <si>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</si>
  <si>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</si>
  <si>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</si>
  <si>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</si>
  <si>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</si>
  <si>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</si>
  <si>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</si>
  <si>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</si>
  <si>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</si>
  <si>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</si>
  <si>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</si>
  <si>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</si>
  <si>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</si>
  <si>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</si>
  <si>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</si>
  <si>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</si>
  <si>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</si>
  <si>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</si>
  <si>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</si>
  <si>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</si>
  <si>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</si>
  <si>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</si>
  <si>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</si>
  <si>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</si>
  <si>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</si>
  <si>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</si>
  <si>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</si>
  <si>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</si>
  <si>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</si>
  <si>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</si>
  <si>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</si>
  <si>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</si>
  <si>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</si>
  <si>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</si>
  <si>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</si>
  <si>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</si>
  <si>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</si>
  <si>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</si>
  <si>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</si>
  <si>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</si>
  <si>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</si>
  <si>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</si>
  <si>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</si>
  <si>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</si>
  <si>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</si>
  <si>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</si>
  <si>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</si>
  <si>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</si>
  <si>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</si>
  <si>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</si>
  <si>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</si>
  <si>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</si>
  <si>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</si>
  <si>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</si>
  <si>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</si>
  <si>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</si>
  <si>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</si>
  <si>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</si>
  <si>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</si>
  <si>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</si>
  <si>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</si>
  <si>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</si>
  <si>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</si>
  <si>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</si>
  <si>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</si>
  <si>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</si>
  <si>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</si>
  <si>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</si>
  <si>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</si>
  <si>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</si>
  <si>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</si>
  <si>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</si>
  <si>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</si>
  <si>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</si>
  <si>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</si>
  <si>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</si>
  <si>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</si>
  <si>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</si>
  <si>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</si>
  <si>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</si>
  <si>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</si>
  <si>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</si>
  <si>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</si>
  <si>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</si>
  <si>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</si>
  <si>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</si>
  <si>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</si>
  <si>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</si>
  <si>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</si>
  <si>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</si>
  <si>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</si>
  <si>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</si>
  <si>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</si>
  <si>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</si>
  <si>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</si>
  <si>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</si>
  <si>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</si>
  <si>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</si>
  <si>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</si>
  <si>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</si>
  <si>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</si>
  <si>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</si>
  <si>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</si>
  <si>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</si>
  <si>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</si>
  <si>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</si>
  <si>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</si>
  <si>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</si>
  <si>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</si>
  <si>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</si>
  <si>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</si>
  <si>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</si>
  <si>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</si>
  <si>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</si>
  <si>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</si>
  <si>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</si>
  <si>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</si>
  <si>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</si>
  <si>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</si>
  <si>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</si>
  <si>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</si>
  <si>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</si>
  <si>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</si>
  <si>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</si>
  <si>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</si>
  <si>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</si>
  <si>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</si>
  <si>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</si>
  <si>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</si>
  <si>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</si>
  <si>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</si>
  <si>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</si>
  <si>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</si>
  <si>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</si>
  <si>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</si>
  <si>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</si>
  <si>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</si>
  <si>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</si>
  <si>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</si>
  <si>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</si>
  <si>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</si>
  <si>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</si>
  <si>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</si>
  <si>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</si>
  <si>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</si>
  <si>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</si>
  <si>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</si>
  <si>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</si>
  <si>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</si>
  <si>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</si>
  <si>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</si>
  <si>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</si>
  <si>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</si>
  <si>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</si>
  <si>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</si>
  <si>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</si>
  <si>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</si>
  <si>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</si>
  <si>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</si>
  <si>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</si>
  <si>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</si>
  <si>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</si>
  <si>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</si>
  <si>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</si>
  <si>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</si>
  <si>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</si>
  <si>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</si>
  <si>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</si>
  <si>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</si>
  <si>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</si>
  <si>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</si>
  <si>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</si>
  <si>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</si>
  <si>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</si>
  <si>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</si>
  <si>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</si>
  <si>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</si>
  <si>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</si>
  <si>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</si>
  <si>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</si>
  <si>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</si>
  <si>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</si>
  <si>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</si>
  <si>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</si>
  <si>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</si>
  <si>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</si>
  <si>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</si>
  <si>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</si>
  <si>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</si>
  <si>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</si>
  <si>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</si>
  <si>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</si>
  <si>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</si>
  <si>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</si>
  <si>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</si>
  <si>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</si>
  <si>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</si>
  <si>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</si>
  <si>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</si>
  <si>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</si>
  <si>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</si>
  <si>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</si>
  <si>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</si>
  <si>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</si>
  <si>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</si>
  <si>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</si>
  <si>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</si>
  <si>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</si>
  <si>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</si>
  <si>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</si>
  <si>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</si>
  <si>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</si>
  <si>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</si>
  <si>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</si>
  <si>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</si>
  <si>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</si>
  <si>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</si>
  <si>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</si>
  <si>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</si>
  <si>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</si>
  <si>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</si>
  <si>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</si>
  <si>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</si>
  <si>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</si>
  <si>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</si>
  <si>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</si>
  <si>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</si>
  <si>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</si>
  <si>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</si>
  <si>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</si>
  <si>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</si>
  <si>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</si>
  <si>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</si>
  <si>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</si>
  <si>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</si>
  <si>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</si>
  <si>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</si>
  <si>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</si>
  <si>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</si>
  <si>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</si>
  <si>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</si>
  <si>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</si>
  <si>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</si>
  <si>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</si>
  <si>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</si>
  <si>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</si>
  <si>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</si>
  <si>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</si>
  <si>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</si>
  <si>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</si>
  <si>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</si>
  <si>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</si>
  <si>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</si>
  <si>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</si>
  <si>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</si>
  <si>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</si>
  <si>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</si>
  <si>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</si>
  <si>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</si>
  <si>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</si>
  <si>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</si>
  <si>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</si>
  <si>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</si>
  <si>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</si>
  <si>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</si>
  <si>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</si>
  <si>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</si>
  <si>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</si>
  <si>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</si>
  <si>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</si>
  <si>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</si>
  <si>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</si>
  <si>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</si>
  <si>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</si>
  <si>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</si>
  <si>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</si>
  <si>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</si>
  <si>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</si>
  <si>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</si>
  <si>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</si>
  <si>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</si>
  <si>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</si>
  <si>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</si>
  <si>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</si>
  <si>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</si>
  <si>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</si>
  <si>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</si>
  <si>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</si>
  <si>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</si>
  <si>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</si>
  <si>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</si>
  <si>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</si>
  <si>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</si>
  <si>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</si>
  <si>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</si>
  <si>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</si>
  <si>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</si>
  <si>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</si>
  <si>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</si>
  <si>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</si>
  <si>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</si>
  <si>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</si>
  <si>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</si>
  <si>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</si>
  <si>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</si>
  <si>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</si>
  <si>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</si>
  <si>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</si>
  <si>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</si>
  <si>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</si>
  <si>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</si>
  <si>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</si>
  <si>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</si>
  <si>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</si>
  <si>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</si>
  <si>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</si>
  <si>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</si>
  <si>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</si>
  <si>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</si>
  <si>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</si>
  <si>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</si>
  <si>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</si>
  <si>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</si>
  <si>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</si>
  <si>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</si>
  <si>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</si>
  <si>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</si>
  <si>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</si>
  <si>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</si>
  <si>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</si>
  <si>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</si>
  <si>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</si>
  <si>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</si>
  <si>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</si>
  <si>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</si>
  <si>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</si>
  <si>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</si>
  <si>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</si>
  <si>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</si>
  <si>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</si>
  <si>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</si>
  <si>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</si>
  <si>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</si>
  <si>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</si>
  <si>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</si>
  <si>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</si>
  <si>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</si>
  <si>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</si>
  <si>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</si>
  <si>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</si>
  <si>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</si>
  <si>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</si>
  <si>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</si>
  <si>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</si>
  <si>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</si>
  <si>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</si>
  <si>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</si>
  <si>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</si>
  <si>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</si>
  <si>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</si>
  <si>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</si>
  <si>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</si>
  <si>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</si>
  <si>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</si>
  <si>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</si>
  <si>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</si>
  <si>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</si>
  <si>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</si>
  <si>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</si>
  <si>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</si>
  <si>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</si>
  <si>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</si>
  <si>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</si>
  <si>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</si>
  <si>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</si>
  <si>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</si>
  <si>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</si>
  <si>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</si>
  <si>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</si>
  <si>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</si>
  <si>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</si>
  <si>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</si>
  <si>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</si>
  <si>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</si>
  <si>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</si>
  <si>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</si>
  <si>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</si>
  <si>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</si>
  <si>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</si>
  <si>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</si>
  <si>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</si>
  <si>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</si>
  <si>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</si>
  <si>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</si>
  <si>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</si>
  <si>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</si>
  <si>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</si>
  <si>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</si>
  <si>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</si>
  <si>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</si>
  <si>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</si>
  <si>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</si>
  <si>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</si>
  <si>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</si>
  <si>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</si>
  <si>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</si>
  <si>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</si>
  <si>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</si>
  <si>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</si>
  <si>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</si>
  <si>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</si>
  <si>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</si>
  <si>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</si>
  <si>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</si>
  <si>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</si>
  <si>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</si>
  <si>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</si>
  <si>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</si>
  <si>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</si>
  <si>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</si>
  <si>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</si>
  <si>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</si>
  <si>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</si>
  <si>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</si>
  <si>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</si>
  <si>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</si>
  <si>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</si>
  <si>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</si>
  <si>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</si>
  <si>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</si>
  <si>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</si>
  <si>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</si>
  <si>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</si>
  <si>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</si>
  <si>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</si>
  <si>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</si>
  <si>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</si>
  <si>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</si>
  <si>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</si>
  <si>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</si>
  <si>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</si>
  <si>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</si>
  <si>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</si>
  <si>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</si>
  <si>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</si>
  <si>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</si>
  <si>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</si>
  <si>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</si>
  <si>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</si>
  <si>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</si>
  <si>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</si>
  <si>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</si>
  <si>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</si>
  <si>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</si>
  <si>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</si>
  <si>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</si>
  <si>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</si>
  <si>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</si>
  <si>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</si>
  <si>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</si>
  <si>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</si>
  <si>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</si>
  <si>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</si>
  <si>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</si>
  <si>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</si>
  <si>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</si>
  <si>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</si>
  <si>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</si>
  <si>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</si>
  <si>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</si>
  <si>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</si>
  <si>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</si>
  <si>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</si>
  <si>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</si>
  <si>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</si>
  <si>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</si>
  <si>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</si>
  <si>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</si>
  <si>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</si>
  <si>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</si>
  <si>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</si>
  <si>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</si>
  <si>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</si>
  <si>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</si>
  <si>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</si>
  <si>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</si>
  <si>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</si>
  <si>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</si>
  <si>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</si>
  <si>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</si>
  <si>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</si>
  <si>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</si>
  <si>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</si>
  <si>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</si>
  <si>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</si>
  <si>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</si>
  <si>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</si>
  <si>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</si>
  <si>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</si>
  <si>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</si>
  <si>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</si>
  <si>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</si>
  <si>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</si>
  <si>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</si>
  <si>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</si>
  <si>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</si>
  <si>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</si>
  <si>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</si>
  <si>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</si>
  <si>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</si>
  <si>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</si>
  <si>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</si>
  <si>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</si>
  <si>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</si>
  <si>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</si>
  <si>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</si>
  <si>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</si>
  <si>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</si>
  <si>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</si>
  <si>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</si>
  <si>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</si>
  <si>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</si>
  <si>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</si>
  <si>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</si>
  <si>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</si>
  <si>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</si>
  <si>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</si>
  <si>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</si>
  <si>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</si>
  <si>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</si>
  <si>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</si>
  <si>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</si>
  <si>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</si>
  <si>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</si>
  <si>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</si>
  <si>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</si>
  <si>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</si>
  <si>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</si>
  <si>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</si>
  <si>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</si>
  <si>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</si>
  <si>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</si>
  <si>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</si>
  <si>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</si>
  <si>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</si>
  <si>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</si>
  <si>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</si>
  <si>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</si>
  <si>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</si>
  <si>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</si>
  <si>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</si>
  <si>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</si>
  <si>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</si>
  <si>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</si>
  <si>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</si>
  <si>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</si>
  <si>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</si>
  <si>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</si>
  <si>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</si>
  <si>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</si>
  <si>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</si>
  <si>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</si>
  <si>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</si>
  <si>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</si>
  <si>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</si>
  <si>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</si>
  <si>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</si>
  <si>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</si>
  <si>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</si>
  <si>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</si>
  <si>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</si>
  <si>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</si>
  <si>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</si>
  <si>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</si>
  <si>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</si>
  <si>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</si>
  <si>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</si>
  <si>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</si>
  <si>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</si>
  <si>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</si>
  <si>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</si>
  <si>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</si>
  <si>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</si>
  <si>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</si>
  <si>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</si>
  <si>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</si>
  <si>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</si>
  <si>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</si>
  <si>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</si>
  <si>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</si>
  <si>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</si>
  <si>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</si>
  <si>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</si>
  <si>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</si>
  <si>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</si>
  <si>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</si>
  <si>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</si>
  <si>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</si>
  <si>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</si>
  <si>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</si>
  <si>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</si>
  <si>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</si>
  <si>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</si>
  <si>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</si>
  <si>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</si>
  <si>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</si>
  <si>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</si>
  <si>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</si>
  <si>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</si>
  <si>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</si>
  <si>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</si>
  <si>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</si>
  <si>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</si>
  <si>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</si>
  <si>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</si>
  <si>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</si>
  <si>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</si>
  <si>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</si>
  <si>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</si>
  <si>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</si>
  <si>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</si>
  <si>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</si>
  <si>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</si>
  <si>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</si>
  <si>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</si>
  <si>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</si>
  <si>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</si>
  <si>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</si>
  <si>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</si>
  <si>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</si>
  <si>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</si>
  <si>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</si>
  <si>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</si>
  <si>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</si>
  <si>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</si>
  <si>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</si>
  <si>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</si>
  <si>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</si>
  <si>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</si>
  <si>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</si>
  <si>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</si>
  <si>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</si>
  <si>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</si>
  <si>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</si>
  <si>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</si>
  <si>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</si>
  <si>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</si>
  <si>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</si>
  <si>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</si>
  <si>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</si>
  <si>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</si>
  <si>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</si>
  <si>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</si>
  <si>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</si>
  <si>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</si>
  <si>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</si>
  <si>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</si>
  <si>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</si>
  <si>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</si>
  <si>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</si>
  <si>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</si>
  <si>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</si>
  <si>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</si>
  <si>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</si>
  <si>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</si>
  <si>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</si>
  <si>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</si>
  <si>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</si>
  <si>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</si>
  <si>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</si>
  <si>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</si>
  <si>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</si>
  <si>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</si>
  <si>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</si>
  <si>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</si>
  <si>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</si>
  <si>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</si>
  <si>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</si>
  <si>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</si>
  <si>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</si>
  <si>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</si>
  <si>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</si>
  <si>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</si>
  <si>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</si>
  <si>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</si>
  <si>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</si>
  <si>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</si>
  <si>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</si>
  <si>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</si>
  <si>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</si>
  <si>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</si>
  <si>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</si>
  <si>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</si>
  <si>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</si>
  <si>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</si>
  <si>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</si>
  <si>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</si>
  <si>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</si>
  <si>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</si>
  <si>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</si>
  <si>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</si>
  <si>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</si>
  <si>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</si>
  <si>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</si>
  <si>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</si>
  <si>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</si>
  <si>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</si>
  <si>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</si>
  <si>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</si>
  <si>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</si>
  <si>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</si>
  <si>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</si>
  <si>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</si>
  <si>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</si>
  <si>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</si>
  <si>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</si>
  <si>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</si>
  <si>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</si>
  <si>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</si>
  <si>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</si>
  <si>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</si>
  <si>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</si>
  <si>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</si>
  <si>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</si>
  <si>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</si>
  <si>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</si>
  <si>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</si>
  <si>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</si>
  <si>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</si>
  <si>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</si>
  <si>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</si>
  <si>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</si>
  <si>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</si>
  <si>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</si>
  <si>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</si>
  <si>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</si>
  <si>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</si>
  <si>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</si>
  <si>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</si>
  <si>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</si>
  <si>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</si>
  <si>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</si>
  <si>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</si>
  <si>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</si>
  <si>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</si>
  <si>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</si>
  <si>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</si>
  <si>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</si>
  <si>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</si>
  <si>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</si>
  <si>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</si>
  <si>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</si>
  <si>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</si>
  <si>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</si>
  <si>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</si>
  <si>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</si>
  <si>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</si>
  <si>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</si>
  <si>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</si>
  <si>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</si>
  <si>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</si>
  <si>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</si>
  <si>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</si>
  <si>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</si>
  <si>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</si>
  <si>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</si>
  <si>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</si>
  <si>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</si>
  <si>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</si>
  <si>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</si>
  <si>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</si>
  <si>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</si>
  <si>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</si>
  <si>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</si>
  <si>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</si>
  <si>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</si>
  <si>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</si>
  <si>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</si>
  <si>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</si>
  <si>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</si>
  <si>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</si>
  <si>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</si>
  <si>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</si>
  <si>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</si>
  <si>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</si>
  <si>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</si>
  <si>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</si>
  <si>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</si>
  <si>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</si>
  <si>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</si>
  <si>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</si>
  <si>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</si>
  <si>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</si>
  <si>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</si>
  <si>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</si>
  <si>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</si>
  <si>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</si>
  <si>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</si>
  <si>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</si>
  <si>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</si>
  <si>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</si>
  <si>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</si>
  <si>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</si>
  <si>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</si>
  <si>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</si>
  <si>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</si>
  <si>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</si>
  <si>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</si>
  <si>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</si>
  <si>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</si>
  <si>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</si>
  <si>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</si>
  <si>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</si>
  <si>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</si>
  <si>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</si>
  <si>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</si>
  <si>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</si>
  <si>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</si>
  <si>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</si>
  <si>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</si>
  <si>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</si>
  <si>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</si>
  <si>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</si>
  <si>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</si>
  <si>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</si>
  <si>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</si>
  <si>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</si>
  <si>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</si>
  <si>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</si>
  <si>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</si>
  <si>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</si>
  <si>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</si>
  <si>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</si>
  <si>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</si>
  <si>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</si>
  <si>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</si>
  <si>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</si>
  <si>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</si>
  <si>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</si>
  <si>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</si>
  <si>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</si>
  <si>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</si>
  <si>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</si>
  <si>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</si>
  <si>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</si>
  <si>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</si>
  <si>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</si>
  <si>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</si>
  <si>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</si>
  <si>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</si>
  <si>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</si>
  <si>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</si>
  <si>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</si>
  <si>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</si>
  <si>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</si>
  <si>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</si>
  <si>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</si>
  <si>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</si>
  <si>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</si>
  <si>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</si>
  <si>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</si>
  <si>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</si>
  <si>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</si>
  <si>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</si>
  <si>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</si>
  <si>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</si>
  <si>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</si>
  <si>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</si>
  <si>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</si>
  <si>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</si>
  <si>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</si>
  <si>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</si>
  <si>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</si>
  <si>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</si>
  <si>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</si>
  <si>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</si>
  <si>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</si>
  <si>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</si>
  <si>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</si>
  <si>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</si>
  <si>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</si>
  <si>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</si>
  <si>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</si>
  <si>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</si>
  <si>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</si>
  <si>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</si>
  <si>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</si>
  <si>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</si>
  <si>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</si>
  <si>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</si>
  <si>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</si>
  <si>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</si>
  <si>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</si>
  <si>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</si>
  <si>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</si>
  <si>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</si>
  <si>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</si>
  <si>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</si>
  <si>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</si>
  <si>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</si>
  <si>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</si>
  <si>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</si>
  <si>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</si>
  <si>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</si>
  <si>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</si>
  <si>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</si>
  <si>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</si>
  <si>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</si>
  <si>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</si>
  <si>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</si>
  <si>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</si>
  <si>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</si>
  <si>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</si>
  <si>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</si>
  <si>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</si>
  <si>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</si>
  <si>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</si>
  <si>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</si>
  <si>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</si>
  <si>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</si>
  <si>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</si>
  <si>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</si>
  <si>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</si>
  <si>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</si>
  <si>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</si>
  <si>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</si>
  <si>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</si>
  <si>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</si>
  <si>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</si>
  <si>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</si>
  <si>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</si>
  <si>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</si>
  <si>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</si>
  <si>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</si>
  <si>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</si>
  <si>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</si>
  <si>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</si>
  <si>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</si>
  <si>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</si>
  <si>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</si>
  <si>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</si>
  <si>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</si>
  <si>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</si>
  <si>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</si>
  <si>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</si>
  <si>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</si>
  <si>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</si>
  <si>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</si>
  <si>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</si>
  <si>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</si>
  <si>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</si>
  <si>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</si>
  <si>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</si>
  <si>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</si>
  <si>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</si>
  <si>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</si>
  <si>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</si>
  <si>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</si>
  <si>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</si>
  <si>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</si>
  <si>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</si>
  <si>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</si>
  <si>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</si>
  <si>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</si>
  <si>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</si>
  <si>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</si>
  <si>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</si>
  <si>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</si>
  <si>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</si>
  <si>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</si>
  <si>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</si>
  <si>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</si>
  <si>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</si>
  <si>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</si>
  <si>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</si>
  <si>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</si>
  <si>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</si>
  <si>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</si>
  <si>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</si>
  <si>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</si>
  <si>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</si>
  <si>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</si>
  <si>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</si>
  <si>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</si>
  <si>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</si>
  <si>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</si>
  <si>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</si>
  <si>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</si>
  <si>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</si>
  <si>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</si>
  <si>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</si>
  <si>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</si>
  <si>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</si>
  <si>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</si>
  <si>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</si>
  <si>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</si>
  <si>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</si>
  <si>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</si>
  <si>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</si>
  <si>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</si>
  <si>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</si>
  <si>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</si>
  <si>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</si>
  <si>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</si>
  <si>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</si>
  <si>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</si>
  <si>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</si>
  <si>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</si>
  <si>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</si>
  <si>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</si>
  <si>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</si>
  <si>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</si>
  <si>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</si>
  <si>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</si>
  <si>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</si>
  <si>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</si>
  <si>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</si>
  <si>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</si>
  <si>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</si>
  <si>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</si>
  <si>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</si>
  <si>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</si>
  <si>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</si>
  <si>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</si>
  <si>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</si>
  <si>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</si>
  <si>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</si>
  <si>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</si>
  <si>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</si>
  <si>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</si>
  <si>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</si>
  <si>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</si>
  <si>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</si>
  <si>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</si>
  <si>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</si>
  <si>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</si>
  <si>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</si>
  <si>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</si>
  <si>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</si>
  <si>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</si>
  <si>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</si>
  <si>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</si>
  <si>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</si>
  <si>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</si>
  <si>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</si>
  <si>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</si>
  <si>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</si>
  <si>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</si>
  <si>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</si>
  <si>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</si>
  <si>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</si>
  <si>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</si>
  <si>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</si>
  <si>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</si>
  <si>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</si>
  <si>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</si>
  <si>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</si>
  <si>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</si>
  <si>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</si>
  <si>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</si>
  <si>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</si>
  <si>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</si>
  <si>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</si>
  <si>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</si>
  <si>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</si>
  <si>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</si>
  <si>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</si>
  <si>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</si>
  <si>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</si>
  <si>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</si>
  <si>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</si>
  <si>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</si>
  <si>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</si>
  <si>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</si>
  <si>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</si>
  <si>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</si>
  <si>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</si>
  <si>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</si>
  <si>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</si>
  <si>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</si>
  <si>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</si>
  <si>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</si>
  <si>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</si>
  <si>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</si>
  <si>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</si>
  <si>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</si>
  <si>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</si>
  <si>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</si>
  <si>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</si>
  <si>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</si>
  <si>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</si>
  <si>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</si>
  <si>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</si>
  <si>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</si>
  <si>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</si>
  <si>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</si>
  <si>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</si>
  <si>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</si>
  <si>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</si>
  <si>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</si>
  <si>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</si>
  <si>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</si>
  <si>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</si>
  <si>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</si>
  <si>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</si>
  <si>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</si>
  <si>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</si>
  <si>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</si>
  <si>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</si>
  <si>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</si>
  <si>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</si>
  <si>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</si>
  <si>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</si>
  <si>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</si>
  <si>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</si>
  <si>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</si>
  <si>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</si>
  <si>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</si>
  <si>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</si>
  <si>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</si>
  <si>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</si>
  <si>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</si>
  <si>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</si>
  <si>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</si>
  <si>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</si>
  <si>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</si>
  <si>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</si>
  <si>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</si>
  <si>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</si>
  <si>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</si>
  <si>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</si>
  <si>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</si>
  <si>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</si>
  <si>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</si>
  <si>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</si>
  <si>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</si>
  <si>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</si>
  <si>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</si>
  <si>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</si>
  <si>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</si>
  <si>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</si>
  <si>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</si>
  <si>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</si>
  <si>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</si>
  <si>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</si>
  <si>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</si>
  <si>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</si>
  <si>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</si>
  <si>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</si>
  <si>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</si>
  <si>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</si>
  <si>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</si>
  <si>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</si>
  <si>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</si>
  <si>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</si>
  <si>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</si>
  <si>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</si>
  <si>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</si>
  <si>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</si>
  <si>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</si>
  <si>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</si>
  <si>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</si>
  <si>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</si>
  <si>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</si>
  <si>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</si>
  <si>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</si>
  <si>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</si>
  <si>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</si>
  <si>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</si>
  <si>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</si>
  <si>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</si>
  <si>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</si>
  <si>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</si>
  <si>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</si>
  <si>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</si>
  <si>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</si>
  <si>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</si>
  <si>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</si>
  <si>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</si>
  <si>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</si>
  <si>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</si>
  <si>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</si>
  <si>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</si>
  <si>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</si>
  <si>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</si>
  <si>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</si>
  <si>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</si>
  <si>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</si>
  <si>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</si>
  <si>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</si>
  <si>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</si>
  <si>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</si>
  <si>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</si>
  <si>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</si>
  <si>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</si>
  <si>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</si>
  <si>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</si>
  <si>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</si>
  <si>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</si>
  <si>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</si>
  <si>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</si>
  <si>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</si>
  <si>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</si>
  <si>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</si>
  <si>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</si>
  <si>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</si>
  <si>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</si>
  <si>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</si>
  <si>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</si>
  <si>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</si>
  <si>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</si>
  <si>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</si>
  <si>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</si>
  <si>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</si>
  <si>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</si>
  <si>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</si>
  <si>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</si>
  <si>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</si>
  <si>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</si>
  <si>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</si>
  <si>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</si>
  <si>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</si>
  <si>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</si>
  <si>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</si>
  <si>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</si>
  <si>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</si>
  <si>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</si>
  <si>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</si>
  <si>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</si>
  <si>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</si>
  <si>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</si>
  <si>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</si>
  <si>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</si>
  <si>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</si>
  <si>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</si>
  <si>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</si>
  <si>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</si>
  <si>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</si>
  <si>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</si>
  <si>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</si>
  <si>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</si>
  <si>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</si>
  <si>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</si>
  <si>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</si>
  <si>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</si>
  <si>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</si>
  <si>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</si>
  <si>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</si>
  <si>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</si>
  <si>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</si>
  <si>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</si>
  <si>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</si>
  <si>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</si>
  <si>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</si>
  <si>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</si>
  <si>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</si>
  <si>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</si>
  <si>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</si>
  <si>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</si>
  <si>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</si>
  <si>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</si>
  <si>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</si>
  <si>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</si>
  <si>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</si>
  <si>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</si>
  <si>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</si>
  <si>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</si>
  <si>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</si>
  <si>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</si>
  <si>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</si>
  <si>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</si>
  <si>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</si>
  <si>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</si>
  <si>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</si>
  <si>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</si>
  <si>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</si>
  <si>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</si>
  <si>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</si>
  <si>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</si>
  <si>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</si>
  <si>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</si>
  <si>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</si>
  <si>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</si>
  <si>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</si>
  <si>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</si>
  <si>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</si>
  <si>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</si>
  <si>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</si>
  <si>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</si>
  <si>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</si>
  <si>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</si>
  <si>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</si>
  <si>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</si>
  <si>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</si>
  <si>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</si>
  <si>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</si>
  <si>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</si>
  <si>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</si>
  <si>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</si>
  <si>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</si>
  <si>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</si>
  <si>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</si>
  <si>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</si>
  <si>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</si>
  <si>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</si>
  <si>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</si>
  <si>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</si>
  <si>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</si>
  <si>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</si>
  <si>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</si>
  <si>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</si>
  <si>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</si>
  <si>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</si>
  <si>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</si>
  <si>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</si>
  <si>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</si>
  <si>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</si>
  <si>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</si>
  <si>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</si>
  <si>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</si>
  <si>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</si>
  <si>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</si>
  <si>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</si>
  <si>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</si>
  <si>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</si>
  <si>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</si>
  <si>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</si>
  <si>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</si>
  <si>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</si>
  <si>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</si>
  <si>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</si>
  <si>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</si>
  <si>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</si>
  <si>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</si>
  <si>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</si>
  <si>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</si>
  <si>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</si>
  <si>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</si>
  <si>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</si>
  <si>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</si>
  <si>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</si>
  <si>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</si>
  <si>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</si>
  <si>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</si>
  <si>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</si>
  <si>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</si>
  <si>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</si>
  <si>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</si>
  <si>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</si>
  <si>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</si>
  <si>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</si>
  <si>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</si>
  <si>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</si>
  <si>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</si>
  <si>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</si>
  <si>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</si>
  <si>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</si>
  <si>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</si>
  <si>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</si>
  <si>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</si>
  <si>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</si>
  <si>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</si>
  <si>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</si>
  <si>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</si>
  <si>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</si>
  <si>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</si>
  <si>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</si>
  <si>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</si>
  <si>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</si>
  <si>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</si>
  <si>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</si>
  <si>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</si>
  <si>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</si>
  <si>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</si>
  <si>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</si>
  <si>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</si>
  <si>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</si>
  <si>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</si>
  <si>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</si>
  <si>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</si>
  <si>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</si>
  <si>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</si>
  <si>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</si>
  <si>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</si>
  <si>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</si>
  <si>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</si>
  <si>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</si>
  <si>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</si>
  <si>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</si>
  <si>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</si>
  <si>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</si>
  <si>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</si>
  <si>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</si>
  <si>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</si>
  <si>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</si>
  <si>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</si>
  <si>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</si>
  <si>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</si>
  <si>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</si>
  <si>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</si>
  <si>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</si>
  <si>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</si>
  <si>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</si>
  <si>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</si>
  <si>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</si>
  <si>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</si>
  <si>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</si>
  <si>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</si>
  <si>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</si>
  <si>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</si>
  <si>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</si>
  <si>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</si>
  <si>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</si>
  <si>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</si>
  <si>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</si>
  <si>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</si>
  <si>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</si>
  <si>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</si>
  <si>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</si>
  <si>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</si>
  <si>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</si>
  <si>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</si>
  <si>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</si>
  <si>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</si>
  <si>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</si>
  <si>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</si>
  <si>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</si>
  <si>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</si>
  <si>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</si>
  <si>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</si>
  <si>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</si>
  <si>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</si>
  <si>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</si>
  <si>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</si>
  <si>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</si>
  <si>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</si>
  <si>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</si>
  <si>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</si>
  <si>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</si>
  <si>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</si>
  <si>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</si>
  <si>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</si>
  <si>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</si>
  <si>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</si>
  <si>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</si>
  <si>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</si>
  <si>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</si>
  <si>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</si>
  <si>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</si>
  <si>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</si>
  <si>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</si>
  <si>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</si>
  <si>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</si>
  <si>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</si>
  <si>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</si>
  <si>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</si>
  <si>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</si>
  <si>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</si>
  <si>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</si>
  <si>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</si>
  <si>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</si>
  <si>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</si>
  <si>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</si>
  <si>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</si>
  <si>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</si>
  <si>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</si>
  <si>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</si>
  <si>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</si>
  <si>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</si>
  <si>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</si>
  <si>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</si>
  <si>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</si>
  <si>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</si>
  <si>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</si>
  <si>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</si>
  <si>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</si>
  <si>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</si>
  <si>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</si>
  <si>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</si>
  <si>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</si>
  <si>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</si>
  <si>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</si>
  <si>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</si>
  <si>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</si>
  <si>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</si>
  <si>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</si>
  <si>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</si>
  <si>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</si>
  <si>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</si>
  <si>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</si>
  <si>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</si>
  <si>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</si>
  <si>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</si>
  <si>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</si>
  <si>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</si>
  <si>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</si>
  <si>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</si>
  <si>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</si>
  <si>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</si>
  <si>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</si>
  <si>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</si>
  <si>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</si>
  <si>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</si>
  <si>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</si>
  <si>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</si>
  <si>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</si>
  <si>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</si>
  <si>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</si>
  <si>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</si>
  <si>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</si>
  <si>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</si>
  <si>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</si>
  <si>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</si>
  <si>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</si>
  <si>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</si>
  <si>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</si>
  <si>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</si>
  <si>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</si>
  <si>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</si>
  <si>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</si>
  <si>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</si>
  <si>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</si>
  <si>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</si>
  <si>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</si>
  <si>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</si>
  <si>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</si>
  <si>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</si>
  <si>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</si>
  <si>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</si>
  <si>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</si>
  <si>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</si>
  <si>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</si>
  <si>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</si>
  <si>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</si>
  <si>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</si>
  <si>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</si>
  <si>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</si>
  <si>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</si>
  <si>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</si>
  <si>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</si>
  <si>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</si>
  <si>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</si>
  <si>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</si>
  <si>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</si>
  <si>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</si>
  <si>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</si>
  <si>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</si>
  <si>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</si>
  <si>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</si>
  <si>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</si>
  <si>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</si>
  <si>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</si>
  <si>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</si>
  <si>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</si>
  <si>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</si>
  <si>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</si>
  <si>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</si>
  <si>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</si>
  <si>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</si>
  <si>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</si>
  <si>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</si>
  <si>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</si>
  <si>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</si>
  <si>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</si>
  <si>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</si>
  <si>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</si>
  <si>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</si>
  <si>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</si>
  <si>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</si>
  <si>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</si>
  <si>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</si>
  <si>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</si>
  <si>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</si>
  <si>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</si>
  <si>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</si>
  <si>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</si>
  <si>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</si>
  <si>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</si>
  <si>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</si>
  <si>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</si>
  <si>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</si>
  <si>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</si>
  <si>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</si>
  <si>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</si>
  <si>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</si>
  <si>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</si>
  <si>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</si>
  <si>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</si>
  <si>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</si>
  <si>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</si>
  <si>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</si>
  <si>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</si>
  <si>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</si>
  <si>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</si>
  <si>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</si>
  <si>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</si>
  <si>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</si>
  <si>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</si>
  <si>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</si>
  <si>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</si>
  <si>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</si>
  <si>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</si>
  <si>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</si>
  <si>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</si>
  <si>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</si>
  <si>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</si>
  <si>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</si>
  <si>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</si>
  <si>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</si>
  <si>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</si>
  <si>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</si>
  <si>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</si>
  <si>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</si>
  <si>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</si>
  <si>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</si>
  <si>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</si>
  <si>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</si>
  <si>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</si>
  <si>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</si>
  <si>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</si>
  <si>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</si>
  <si>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</si>
  <si>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</si>
  <si>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</si>
  <si>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</si>
  <si>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</si>
  <si>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</si>
  <si>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</si>
  <si>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</si>
  <si>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</si>
  <si>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</si>
  <si>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</si>
  <si>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</si>
  <si>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</si>
  <si>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</si>
  <si>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</si>
  <si>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</si>
  <si>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</si>
  <si>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</si>
  <si>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</si>
  <si>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</si>
  <si>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</si>
  <si>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</si>
  <si>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</si>
  <si>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</si>
  <si>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</si>
  <si>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</si>
  <si>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</si>
  <si>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</si>
  <si>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</si>
  <si>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</si>
  <si>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</si>
  <si>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</si>
  <si>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</si>
  <si>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</si>
  <si>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</si>
  <si>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</si>
  <si>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</si>
  <si>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</si>
  <si>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</si>
  <si>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</si>
  <si>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</si>
  <si>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</si>
  <si>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</si>
  <si>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</si>
  <si>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</si>
  <si>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</si>
  <si>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</si>
  <si>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</si>
  <si>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</si>
  <si>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</si>
  <si>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</si>
  <si>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</si>
  <si>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</si>
  <si>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</si>
  <si>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</si>
  <si>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</si>
  <si>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</si>
  <si>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</si>
  <si>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</si>
  <si>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</si>
  <si>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</si>
  <si>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</si>
  <si>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</si>
  <si>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</si>
  <si>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</si>
  <si>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</si>
  <si>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</si>
  <si>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</si>
  <si>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</si>
  <si>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</si>
  <si>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</si>
  <si>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</si>
  <si>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</si>
  <si>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</si>
  <si>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</si>
  <si>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</si>
  <si>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</si>
  <si>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</si>
  <si>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</si>
  <si>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</si>
  <si>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</si>
  <si>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</si>
  <si>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</si>
  <si>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</si>
  <si>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</si>
  <si>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</si>
  <si>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</si>
  <si>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</si>
  <si>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</si>
  <si>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</si>
  <si>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</si>
  <si>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</si>
  <si>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</si>
  <si>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</si>
  <si>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</si>
  <si>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</si>
  <si>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</si>
  <si>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</si>
  <si>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</si>
  <si>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</si>
  <si>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</si>
  <si>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</si>
  <si>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</si>
  <si>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</si>
  <si>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</si>
  <si>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</si>
  <si>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</si>
  <si>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</si>
  <si>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</si>
  <si>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</si>
  <si>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</si>
  <si>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</si>
  <si>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</si>
  <si>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</si>
  <si>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</si>
  <si>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</si>
  <si>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</si>
  <si>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</si>
  <si>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</si>
  <si>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</si>
  <si>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</si>
  <si>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</si>
  <si>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</si>
  <si>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</si>
  <si>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</si>
  <si>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</si>
  <si>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</si>
  <si>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</si>
  <si>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</si>
  <si>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</si>
  <si>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</si>
  <si>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</si>
  <si>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</si>
  <si>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</si>
  <si>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</si>
  <si>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</si>
  <si>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</si>
  <si>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</si>
  <si>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</si>
  <si>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</si>
  <si>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</si>
  <si>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</si>
  <si>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</si>
  <si>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</si>
  <si>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</si>
  <si>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</si>
  <si>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</si>
  <si>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</si>
  <si>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</si>
  <si>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</si>
  <si>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</si>
  <si>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</si>
  <si>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</si>
  <si>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</si>
  <si>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</si>
  <si>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</si>
  <si>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</si>
  <si>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</si>
  <si>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</si>
  <si>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</si>
  <si>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</si>
  <si>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</si>
  <si>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</si>
  <si>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</si>
  <si>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</si>
  <si>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</si>
  <si>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</si>
  <si>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</si>
  <si>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</si>
  <si>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</si>
  <si>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</si>
  <si>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</si>
  <si>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</si>
  <si>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</si>
  <si>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</si>
  <si>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</si>
  <si>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</si>
  <si>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</si>
  <si>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</si>
  <si>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</si>
  <si>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</si>
  <si>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</si>
  <si>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</si>
  <si>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</si>
  <si>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</si>
  <si>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</si>
  <si>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</si>
  <si>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</si>
  <si>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</si>
  <si>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</si>
  <si>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</si>
  <si>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</si>
  <si>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</si>
  <si>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</si>
  <si>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</si>
  <si>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</si>
  <si>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</si>
  <si>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</si>
  <si>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</si>
  <si>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</si>
  <si>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</si>
  <si>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</si>
  <si>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</si>
  <si>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</si>
  <si>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</si>
  <si>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</si>
  <si>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</si>
  <si>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</si>
  <si>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</si>
  <si>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</si>
  <si>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</si>
  <si>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</si>
  <si>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</si>
  <si>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</si>
  <si>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</si>
  <si>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</si>
  <si>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</si>
  <si>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</si>
  <si>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</si>
  <si>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</si>
  <si>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</si>
  <si>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</si>
  <si>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</si>
  <si>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</si>
  <si>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</si>
  <si>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</si>
  <si>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</si>
  <si>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</si>
  <si>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</si>
  <si>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</si>
  <si>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</si>
  <si>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</si>
  <si>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</si>
  <si>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</si>
  <si>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</si>
  <si>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</si>
  <si>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</si>
  <si>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</si>
  <si>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</si>
  <si>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</si>
  <si>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</si>
  <si>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</si>
  <si>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</si>
  <si>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</si>
  <si>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</si>
  <si>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</si>
  <si>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</si>
  <si>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</si>
  <si>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</si>
  <si>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</si>
  <si>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</si>
  <si>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</si>
  <si>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</si>
  <si>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</si>
  <si>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</si>
  <si>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</si>
  <si>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</si>
  <si>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</si>
  <si>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</si>
  <si>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</si>
  <si>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</si>
  <si>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</si>
  <si>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</si>
  <si>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</si>
  <si>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</si>
  <si>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</si>
  <si>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</si>
  <si>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</si>
  <si>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</si>
  <si>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</si>
  <si>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</si>
  <si>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</si>
  <si>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</si>
  <si>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</si>
  <si>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</si>
  <si>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</si>
  <si>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</si>
  <si>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</si>
  <si>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</si>
  <si>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</si>
  <si>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</si>
  <si>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</si>
  <si>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</si>
  <si>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</si>
  <si>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</si>
  <si>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</si>
  <si>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</si>
  <si>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</si>
  <si>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</si>
  <si>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</si>
  <si>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</si>
  <si>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</si>
  <si>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</si>
  <si>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</si>
  <si>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</si>
  <si>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</si>
  <si>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</si>
  <si>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</si>
  <si>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</si>
  <si>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</si>
  <si>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</si>
  <si>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</si>
  <si>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</si>
  <si>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</si>
  <si>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</si>
  <si>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</si>
  <si>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</si>
  <si>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</si>
  <si>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</si>
  <si>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</si>
  <si>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</si>
  <si>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</si>
  <si>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</si>
  <si>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</si>
  <si>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</si>
  <si>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</si>
  <si>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</si>
  <si>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</si>
  <si>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</si>
  <si>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</si>
  <si>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</si>
  <si>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</si>
  <si>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</si>
  <si>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</si>
  <si>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</si>
  <si>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</si>
  <si>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</si>
  <si>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</si>
  <si>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</si>
  <si>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</si>
  <si>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</si>
  <si>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</si>
  <si>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</si>
  <si>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</si>
  <si>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</si>
  <si>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</si>
  <si>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</si>
  <si>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</si>
  <si>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</si>
  <si>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</si>
  <si>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</si>
  <si>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</si>
  <si>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</si>
  <si>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</si>
  <si>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</si>
  <si>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</si>
  <si>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</si>
  <si>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</si>
  <si>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</si>
  <si>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</si>
  <si>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</si>
  <si>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</si>
  <si>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</si>
  <si>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</si>
  <si>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</si>
  <si>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</si>
  <si>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</si>
  <si>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</si>
  <si>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</si>
  <si>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</si>
  <si>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</si>
  <si>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</si>
  <si>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</si>
  <si>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</si>
  <si>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</si>
  <si>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</si>
  <si>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</si>
  <si>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</si>
  <si>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</si>
  <si>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</si>
  <si>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</si>
  <si>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</si>
  <si>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</si>
  <si>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</si>
  <si>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</si>
  <si>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</si>
  <si>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</si>
  <si>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</si>
  <si>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</si>
  <si>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</si>
  <si>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</si>
  <si>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</si>
  <si>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</si>
  <si>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</si>
  <si>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</si>
  <si>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</si>
  <si>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</si>
  <si>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</si>
  <si>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</si>
  <si>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</si>
  <si>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</si>
  <si>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</si>
  <si>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</si>
  <si>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</si>
  <si>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</si>
  <si>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</si>
  <si>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</si>
  <si>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</si>
  <si>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</si>
  <si>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</si>
  <si>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</si>
  <si>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</si>
  <si>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</si>
  <si>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</si>
  <si>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</si>
  <si>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</si>
  <si>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</si>
  <si>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</si>
  <si>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</si>
  <si>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</si>
  <si>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</si>
  <si>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</si>
  <si>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</si>
  <si>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</si>
  <si>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</si>
  <si>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</si>
  <si>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</si>
  <si>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</si>
  <si>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</si>
  <si>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</si>
  <si>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</si>
  <si>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</si>
  <si>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</si>
  <si>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</si>
  <si>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</si>
  <si>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</si>
  <si>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</si>
  <si>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</si>
  <si>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</si>
  <si>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</si>
  <si>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</si>
  <si>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</si>
  <si>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</si>
  <si>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</si>
  <si>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</si>
  <si>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</si>
  <si>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</si>
  <si>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</si>
  <si>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</si>
  <si>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</si>
  <si>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</si>
  <si>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</si>
  <si>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</si>
  <si>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</si>
  <si>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</si>
  <si>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</si>
  <si>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</si>
  <si>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</si>
  <si>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</si>
  <si>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</si>
  <si>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</si>
  <si>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</si>
  <si>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</si>
  <si>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</si>
  <si>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</si>
  <si>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</si>
  <si>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</si>
  <si>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</si>
  <si>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</si>
  <si>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</si>
  <si>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</si>
  <si>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</si>
  <si>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</si>
  <si>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</si>
  <si>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</si>
  <si>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</si>
  <si>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</si>
  <si>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</si>
  <si>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</si>
  <si>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</si>
  <si>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</si>
  <si>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</si>
  <si>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</si>
  <si>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</si>
  <si>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</si>
  <si>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</si>
  <si>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</si>
  <si>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</si>
  <si>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</si>
  <si>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</si>
  <si>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</si>
  <si>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</si>
  <si>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</si>
  <si>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</si>
  <si>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</si>
  <si>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</si>
  <si>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</si>
  <si>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</si>
  <si>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</si>
  <si>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</si>
  <si>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</si>
  <si>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</si>
  <si>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</si>
  <si>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</si>
  <si>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</si>
  <si>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</si>
  <si>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</si>
  <si>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</si>
  <si>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</si>
  <si>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</si>
  <si>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</si>
  <si>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</si>
  <si>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</si>
  <si>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</si>
  <si>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</si>
  <si>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</si>
  <si>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</si>
  <si>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</si>
  <si>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</si>
  <si>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</si>
  <si>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</si>
  <si>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</si>
  <si>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</si>
  <si>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</si>
  <si>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</si>
  <si>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</si>
  <si>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</si>
  <si>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</si>
  <si>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</si>
  <si>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</si>
  <si>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</si>
  <si>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</si>
  <si>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</si>
  <si>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</si>
  <si>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</si>
  <si>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</si>
  <si>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</si>
  <si>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</si>
  <si>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</si>
  <si>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</si>
  <si>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</si>
  <si>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</si>
  <si>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</si>
  <si>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</si>
  <si>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</si>
  <si>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</si>
  <si>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</si>
  <si>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</si>
  <si>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</si>
  <si>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</si>
  <si>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</si>
  <si>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</si>
  <si>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</si>
  <si>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</si>
  <si>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</si>
  <si>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</si>
  <si>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</si>
  <si>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</si>
  <si>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</si>
  <si>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</si>
  <si>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</si>
  <si>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</si>
  <si>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</si>
  <si>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</si>
  <si>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</si>
  <si>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</si>
  <si>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</si>
  <si>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</si>
  <si>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</si>
  <si>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</si>
  <si>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</si>
  <si>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</si>
  <si>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</si>
  <si>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</si>
  <si>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</si>
  <si>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</si>
  <si>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</si>
  <si>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</si>
  <si>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</si>
  <si>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</si>
  <si>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</si>
  <si>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</si>
  <si>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</si>
  <si>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</si>
  <si>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</si>
  <si>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</si>
  <si>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</si>
  <si>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</si>
  <si>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</si>
  <si>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</si>
  <si>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</si>
  <si>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</si>
  <si>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</si>
  <si>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</si>
  <si>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</si>
  <si>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</si>
  <si>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</si>
  <si>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</si>
  <si>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</si>
  <si>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</si>
  <si>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</si>
  <si>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</si>
  <si>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</si>
  <si>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</si>
  <si>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</si>
  <si>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</si>
  <si>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</si>
  <si>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</si>
  <si>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</si>
  <si>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</si>
  <si>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</si>
  <si>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</si>
  <si>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</si>
  <si>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</si>
  <si>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</si>
  <si>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</si>
  <si>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</si>
  <si>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</si>
  <si>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</si>
  <si>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</si>
  <si>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</si>
  <si>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</si>
  <si>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</si>
  <si>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</si>
  <si>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</si>
  <si>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</si>
  <si>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</si>
  <si>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</si>
  <si>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</si>
  <si>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</si>
  <si>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</si>
  <si>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</si>
  <si>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</si>
  <si>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</si>
  <si>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</si>
  <si>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</si>
  <si>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</si>
  <si>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</si>
  <si>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</si>
  <si>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</si>
  <si>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</si>
  <si>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</si>
  <si>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</si>
  <si>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</si>
  <si>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</si>
  <si>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</si>
  <si>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</si>
  <si>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</si>
  <si>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</si>
  <si>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</si>
  <si>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</si>
  <si>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</si>
  <si>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</si>
  <si>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</si>
  <si>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</si>
  <si>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</si>
  <si>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</si>
  <si>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</si>
  <si>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</si>
  <si>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</si>
  <si>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</si>
  <si>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</si>
  <si>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</si>
  <si>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</si>
  <si>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</si>
  <si>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</si>
  <si>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</si>
  <si>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</si>
  <si>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</si>
  <si>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</si>
  <si>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</si>
  <si>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</si>
  <si>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</si>
  <si>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</si>
  <si>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</si>
  <si>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</si>
  <si>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</si>
  <si>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</si>
  <si>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</si>
  <si>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</si>
  <si>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</si>
  <si>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</si>
  <si>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</si>
  <si>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</si>
  <si>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</si>
  <si>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</si>
  <si>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</si>
  <si>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</si>
  <si>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</si>
  <si>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</si>
  <si>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</si>
  <si>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</si>
  <si>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</si>
  <si>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</si>
  <si>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</si>
  <si>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</si>
  <si>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</si>
  <si>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</si>
  <si>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</si>
  <si>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</si>
  <si>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</si>
  <si>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</si>
  <si>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</si>
  <si>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</si>
  <si>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</si>
  <si>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</si>
  <si>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</si>
  <si>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</si>
  <si>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</si>
  <si>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</si>
  <si>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</si>
  <si>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</si>
  <si>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</si>
  <si>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</si>
  <si>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</si>
  <si>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</si>
  <si>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</si>
  <si>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</si>
  <si>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</si>
  <si>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</si>
  <si>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</si>
  <si>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</si>
  <si>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</si>
  <si>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</si>
  <si>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</si>
  <si>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</si>
  <si>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</si>
  <si>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</si>
  <si>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</si>
  <si>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</si>
  <si>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</si>
  <si>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</si>
  <si>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</si>
  <si>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</si>
  <si>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</si>
  <si>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</si>
  <si>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</si>
  <si>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</si>
  <si>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</si>
  <si>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</si>
  <si>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</si>
  <si>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</si>
  <si>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</si>
  <si>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</si>
  <si>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</si>
  <si>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</si>
  <si>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</si>
  <si>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</si>
  <si>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</si>
  <si>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</si>
  <si>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</si>
  <si>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</si>
  <si>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</si>
  <si>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</si>
  <si>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</si>
  <si>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</si>
  <si>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</si>
  <si>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</si>
  <si>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</si>
  <si>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</si>
  <si>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</si>
  <si>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</si>
  <si>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</si>
  <si>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</si>
  <si>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</si>
  <si>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</si>
  <si>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</si>
  <si>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</si>
  <si>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</si>
  <si>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</si>
  <si>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</si>
  <si>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</si>
  <si>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</si>
  <si>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</si>
  <si>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</si>
  <si>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</si>
  <si>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</si>
  <si>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</si>
  <si>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</si>
  <si>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</si>
  <si>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</si>
  <si>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</si>
  <si>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</si>
  <si>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</si>
  <si>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</si>
  <si>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</si>
  <si>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</si>
  <si>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</si>
  <si>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</si>
  <si>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</si>
  <si>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</si>
  <si>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</si>
  <si>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</si>
  <si>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</si>
  <si>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</si>
  <si>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</si>
  <si>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</si>
  <si>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</si>
  <si>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</si>
  <si>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</si>
  <si>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</si>
  <si>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</si>
  <si>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</si>
  <si>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</si>
  <si>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</si>
  <si>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</si>
  <si>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</si>
  <si>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</si>
  <si>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</si>
  <si>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</si>
  <si>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</si>
  <si>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</si>
  <si>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</si>
  <si>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</si>
  <si>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</si>
  <si>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</si>
  <si>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</si>
  <si>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</si>
  <si>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</si>
  <si>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</si>
  <si>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</si>
  <si>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</si>
  <si>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</si>
  <si>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</si>
  <si>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</si>
  <si>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</si>
  <si>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</si>
  <si>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</si>
  <si>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</si>
  <si>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</si>
  <si>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</si>
  <si>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</si>
  <si>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</si>
  <si>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</si>
  <si>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</si>
  <si>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</si>
  <si>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</si>
  <si>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</si>
  <si>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</si>
  <si>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</si>
  <si>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</si>
  <si>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</si>
  <si>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</si>
  <si>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</si>
  <si>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</si>
  <si>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</si>
  <si>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</si>
  <si>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</si>
  <si>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</si>
  <si>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</si>
  <si>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</si>
  <si>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</si>
  <si>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</si>
  <si>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</si>
  <si>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</si>
  <si>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</si>
  <si>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</si>
  <si>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</si>
  <si>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</si>
  <si>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</si>
  <si>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</si>
  <si>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</si>
  <si>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</si>
  <si>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</si>
  <si>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</si>
  <si>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</si>
  <si>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</si>
  <si>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</si>
  <si>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</si>
  <si>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</si>
  <si>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</si>
  <si>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</si>
  <si>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</si>
  <si>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</si>
  <si>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</si>
  <si>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</si>
  <si>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</si>
  <si>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</si>
  <si>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</si>
  <si>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</si>
  <si>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</si>
  <si>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</si>
  <si>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</si>
  <si>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</si>
  <si>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</si>
  <si>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</si>
  <si>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</si>
  <si>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</si>
  <si>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</si>
  <si>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</si>
  <si>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</si>
  <si>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</si>
  <si>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</si>
  <si>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</si>
  <si>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</si>
  <si>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</si>
  <si>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</si>
  <si>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</si>
  <si>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</si>
  <si>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</si>
  <si>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</si>
  <si>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</si>
  <si>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</si>
  <si>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</si>
  <si>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</si>
  <si>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</si>
  <si>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</si>
  <si>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</si>
  <si>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</si>
  <si>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</si>
  <si>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</si>
  <si>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</si>
  <si>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</si>
  <si>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</si>
  <si>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</si>
  <si>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</si>
  <si>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</si>
  <si>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</si>
  <si>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</si>
  <si>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</si>
  <si>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</si>
  <si>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</si>
  <si>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</si>
  <si>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</si>
  <si>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</si>
  <si>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</si>
  <si>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</si>
  <si>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</si>
  <si>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</si>
  <si>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</si>
  <si>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</si>
  <si>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</si>
  <si>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</si>
  <si>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</si>
  <si>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</si>
  <si>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</si>
  <si>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</si>
  <si>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</si>
  <si>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</si>
  <si>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</si>
  <si>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</si>
  <si>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</si>
  <si>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</si>
  <si>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</si>
  <si>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</si>
  <si>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</si>
  <si>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</si>
  <si>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</si>
  <si>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</si>
  <si>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</si>
  <si>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</si>
  <si>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</si>
  <si>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</si>
  <si>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</si>
  <si>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</si>
  <si>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</si>
  <si>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</si>
  <si>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</si>
  <si>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</si>
  <si>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</si>
  <si>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</si>
  <si>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</si>
  <si>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</si>
  <si>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</si>
  <si>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</si>
  <si>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</si>
  <si>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</si>
  <si>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</si>
  <si>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</si>
  <si>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</si>
  <si>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</si>
  <si>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</si>
  <si>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</si>
  <si>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</si>
  <si>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</si>
  <si>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</si>
  <si>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</si>
  <si>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</si>
  <si>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</si>
  <si>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</si>
  <si>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</si>
  <si>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</si>
  <si>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</si>
  <si>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</si>
  <si>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</si>
  <si>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</si>
  <si>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</si>
  <si>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</si>
  <si>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</si>
  <si>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</si>
  <si>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</si>
  <si>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</si>
  <si>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</si>
  <si>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</si>
  <si>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</si>
  <si>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</si>
  <si>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</si>
  <si>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</si>
  <si>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</si>
  <si>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</si>
  <si>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</si>
  <si>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</si>
  <si>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</si>
  <si>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</si>
  <si>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</si>
  <si>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</si>
  <si>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</si>
  <si>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</si>
  <si>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</si>
  <si>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</si>
  <si>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</si>
  <si>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</si>
  <si>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</si>
  <si>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</si>
  <si>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</si>
  <si>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</si>
  <si>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</si>
  <si>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</si>
  <si>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</si>
  <si>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</si>
  <si>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</si>
  <si>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</si>
  <si>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</si>
  <si>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</si>
  <si>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</si>
  <si>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</si>
  <si>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</si>
  <si>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</si>
  <si>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</si>
  <si>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</si>
  <si>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</si>
  <si>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</si>
  <si>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</si>
  <si>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</si>
  <si>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</si>
  <si>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</si>
  <si>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</si>
  <si>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</si>
  <si>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</si>
  <si>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</si>
  <si>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</si>
  <si>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</si>
  <si>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</si>
  <si>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</si>
  <si>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</si>
  <si>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</si>
  <si>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</si>
  <si>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</si>
  <si>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</si>
  <si>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</si>
  <si>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</si>
  <si>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</si>
  <si>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</si>
  <si>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</si>
  <si>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</si>
  <si>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</si>
  <si>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</si>
  <si>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</si>
  <si>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</si>
  <si>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</si>
  <si>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</si>
  <si>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</si>
  <si>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</si>
  <si>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</si>
  <si>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</si>
  <si>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</si>
  <si>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</si>
  <si>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</si>
  <si>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</si>
  <si>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</si>
  <si>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</si>
  <si>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</si>
  <si>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</si>
  <si>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</si>
  <si>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</si>
  <si>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</si>
  <si>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</si>
  <si>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</si>
  <si>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</si>
  <si>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</si>
  <si>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</si>
  <si>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</si>
  <si>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</si>
  <si>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</si>
  <si>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</si>
  <si>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</si>
  <si>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</si>
  <si>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</si>
  <si>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</si>
  <si>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</si>
  <si>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</si>
  <si>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</si>
  <si>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</si>
  <si>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</si>
  <si>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</si>
  <si>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</si>
  <si>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</si>
  <si>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</si>
  <si>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</si>
  <si>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</si>
  <si>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</si>
  <si>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</si>
  <si>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</si>
  <si>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</si>
  <si>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</si>
  <si>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</si>
  <si>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</si>
  <si>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</si>
  <si>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</si>
  <si>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</si>
  <si>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</si>
  <si>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</si>
  <si>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</si>
  <si>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</si>
  <si>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</si>
  <si>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</si>
  <si>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</si>
  <si>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</si>
  <si>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</si>
  <si>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</si>
  <si>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</si>
  <si>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</si>
  <si>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</si>
  <si>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</si>
  <si>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</si>
  <si>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</si>
  <si>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</si>
  <si>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</si>
  <si>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</si>
  <si>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</si>
  <si>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</si>
  <si>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</si>
  <si>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</si>
  <si>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</si>
  <si>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</si>
  <si>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</si>
  <si>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</si>
  <si>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</si>
  <si>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</si>
  <si>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</si>
  <si>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</si>
  <si>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</si>
  <si>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</si>
  <si>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</si>
  <si>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</si>
  <si>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</si>
  <si>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</si>
  <si>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</si>
  <si>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</si>
  <si>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</si>
  <si>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</si>
  <si>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</si>
  <si>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</si>
  <si>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</si>
  <si>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</si>
  <si>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</si>
  <si>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</si>
  <si>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</si>
  <si>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</si>
  <si>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</si>
  <si>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</si>
  <si>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</si>
  <si>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</si>
  <si>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</si>
  <si>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</si>
  <si>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</si>
  <si>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</si>
  <si>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</si>
  <si>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</si>
  <si>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</si>
  <si>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</si>
  <si>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</si>
  <si>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</si>
  <si>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</si>
  <si>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</si>
  <si>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</si>
  <si>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</si>
  <si>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</si>
  <si>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</si>
  <si>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</si>
  <si>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</si>
  <si>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</si>
  <si>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</si>
  <si>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</si>
  <si>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</si>
  <si>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</si>
  <si>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</si>
  <si>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</si>
  <si>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</si>
  <si>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</si>
  <si>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</si>
  <si>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</si>
  <si>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</si>
  <si>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</si>
  <si>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</si>
  <si>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</si>
  <si>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</si>
  <si>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</si>
  <si>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</si>
  <si>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</si>
  <si>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</si>
  <si>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</si>
  <si>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</si>
  <si>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</si>
  <si>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</si>
  <si>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</si>
  <si>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</si>
  <si>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</si>
  <si>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</si>
  <si>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</si>
  <si>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</si>
  <si>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</si>
  <si>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</si>
  <si>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</si>
  <si>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</si>
  <si>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</si>
  <si>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</si>
  <si>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</si>
  <si>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</si>
  <si>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</si>
  <si>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</si>
  <si>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</si>
  <si>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</si>
  <si>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</si>
  <si>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</si>
  <si>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</si>
  <si>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</si>
  <si>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</si>
  <si>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</si>
  <si>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</si>
  <si>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</si>
  <si>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</si>
  <si>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</si>
  <si>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</si>
  <si>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</si>
  <si>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</si>
  <si>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</si>
  <si>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</si>
  <si>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</si>
  <si>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</si>
  <si>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</si>
  <si>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</si>
  <si>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</si>
  <si>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</si>
  <si>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</si>
  <si>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</si>
  <si>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</si>
  <si>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</si>
  <si>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</si>
  <si>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</si>
  <si>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</si>
  <si>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</si>
  <si>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</si>
  <si>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</si>
  <si>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</si>
  <si>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</si>
  <si>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</si>
  <si>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</si>
  <si>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</si>
  <si>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</si>
  <si>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</si>
  <si>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</si>
  <si>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</si>
  <si>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</si>
  <si>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</si>
  <si>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</si>
  <si>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</si>
  <si>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</si>
  <si>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</si>
  <si>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</si>
  <si>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</si>
  <si>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</si>
  <si>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</si>
  <si>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</si>
  <si>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</si>
  <si>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</si>
  <si>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</si>
  <si>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</si>
  <si>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</si>
  <si>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</si>
  <si>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</si>
  <si>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</si>
  <si>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</si>
  <si>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</si>
  <si>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</si>
  <si>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</si>
  <si>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</si>
  <si>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</si>
  <si>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</si>
  <si>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</si>
  <si>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</si>
  <si>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</si>
  <si>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</si>
  <si>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</si>
  <si>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</si>
  <si>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</si>
  <si>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</si>
  <si>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</si>
  <si>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</si>
  <si>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</si>
  <si>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</si>
  <si>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</si>
  <si>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</si>
  <si>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</si>
  <si>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</si>
  <si>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</si>
  <si>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</si>
  <si>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</si>
  <si>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</si>
  <si>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</si>
  <si>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</si>
  <si>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</si>
  <si>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</si>
  <si>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</si>
  <si>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</si>
  <si>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</si>
  <si>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</si>
  <si>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</si>
  <si>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</si>
  <si>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</si>
  <si>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</si>
  <si>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</si>
  <si>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</si>
  <si>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</si>
  <si>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</si>
  <si>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</si>
  <si>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</si>
  <si>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</si>
  <si>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</si>
  <si>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</si>
  <si>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</si>
  <si>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</si>
  <si>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</si>
  <si>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</si>
  <si>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</si>
  <si>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</si>
  <si>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</si>
  <si>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</si>
  <si>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</si>
  <si>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</si>
  <si>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</si>
  <si>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</si>
  <si>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</si>
  <si>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</si>
  <si>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</si>
  <si>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</si>
  <si>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</si>
  <si>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</si>
  <si>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</si>
  <si>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</si>
  <si>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</si>
  <si>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</si>
  <si>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</si>
  <si>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</si>
  <si>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</si>
  <si>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</si>
  <si>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</si>
  <si>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</si>
  <si>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</si>
  <si>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</si>
  <si>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</si>
  <si>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</si>
  <si>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</si>
  <si>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</si>
  <si>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</si>
  <si>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</si>
  <si>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</si>
  <si>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</si>
  <si>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</si>
  <si>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</si>
  <si>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</si>
  <si>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</si>
  <si>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</si>
  <si>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</si>
  <si>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</si>
  <si>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</si>
  <si>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</si>
  <si>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</si>
  <si>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</si>
  <si>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</si>
  <si>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</si>
  <si>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</si>
  <si>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</si>
  <si>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</si>
  <si>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</si>
  <si>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</si>
  <si>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</si>
  <si>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</si>
  <si>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</si>
  <si>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</si>
  <si>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</si>
  <si>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</si>
  <si>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</si>
  <si>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</si>
  <si>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</si>
  <si>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</si>
  <si>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</si>
  <si>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</si>
  <si>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</si>
  <si>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</si>
  <si>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</si>
  <si>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</si>
  <si>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</si>
  <si>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</si>
  <si>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</si>
  <si>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</si>
  <si>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</si>
  <si>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</si>
  <si>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</si>
  <si>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</si>
  <si>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</si>
  <si>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</si>
  <si>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</si>
  <si>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</si>
  <si>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</si>
  <si>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</si>
  <si>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</si>
  <si>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</si>
  <si>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</si>
  <si>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</si>
  <si>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</si>
  <si>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</si>
  <si>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</si>
  <si>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</si>
  <si>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</si>
  <si>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</si>
  <si>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</si>
  <si>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</si>
  <si>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</si>
  <si>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</si>
  <si>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</si>
  <si>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</si>
  <si>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</si>
  <si>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</si>
  <si>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</si>
  <si>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</si>
  <si>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</si>
  <si>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</si>
  <si>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</si>
  <si>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</si>
  <si>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</si>
  <si>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PCM-20251007-00001335</t>
  </si>
  <si>
    <t>Critical</t>
  </si>
  <si>
    <t>1(3G) sites down ETA 70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</si>
  <si>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</si>
  <si>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</si>
  <si>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</si>
  <si>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</si>
  <si>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</si>
  <si>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</si>
  <si>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</si>
  <si>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</si>
  <si>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</si>
  <si>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</si>
  <si>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</si>
  <si>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</si>
  <si>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</si>
  <si>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</si>
  <si>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</si>
  <si>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</si>
  <si>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</si>
  <si>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</si>
  <si>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</si>
  <si>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</si>
  <si>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</si>
  <si>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</si>
  <si>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</si>
  <si>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</si>
  <si>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</si>
  <si>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</si>
  <si>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</si>
  <si>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</si>
  <si>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</si>
  <si>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</si>
  <si>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</si>
  <si>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</si>
  <si>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</si>
  <si>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</si>
  <si>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</si>
  <si>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</si>
  <si>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</si>
  <si>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</si>
  <si>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</si>
  <si>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</si>
  <si>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</si>
  <si>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</si>
  <si>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</si>
  <si>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</si>
  <si>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</si>
  <si>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</si>
  <si>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</si>
  <si>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</si>
  <si>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</si>
  <si>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</si>
  <si>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</si>
  <si>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</si>
  <si>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</si>
  <si>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</si>
  <si>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</si>
  <si>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</si>
  <si>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</si>
  <si>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</si>
  <si>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</si>
  <si>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</si>
  <si>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</si>
  <si>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</si>
  <si>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</si>
  <si>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</si>
  <si>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</si>
  <si>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</si>
  <si>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</si>
  <si>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</si>
  <si>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</si>
  <si>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</si>
  <si>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</si>
  <si>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</si>
  <si>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</si>
  <si>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</si>
  <si>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</si>
  <si>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</si>
  <si>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</si>
  <si>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</si>
  <si>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</si>
  <si>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</si>
  <si>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</si>
  <si>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</si>
  <si>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</si>
  <si>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</si>
  <si>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</si>
  <si>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</si>
  <si>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</si>
  <si>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</si>
  <si>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</si>
  <si>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</si>
  <si>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 xml:space="preserve">50 min </t>
  </si>
  <si>
    <t xml:space="preserve"> PCM-20251007-00001146</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</si>
  <si>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</si>
  <si>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</si>
  <si>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</si>
  <si>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</si>
  <si>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</si>
  <si>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PCM-20251007-00001306</t>
  </si>
  <si>
    <t>scattered sites HAJ0295 &amp; HAJ0072 / EM team at site HAJ0295 2nd Team need 30 min for HAJ0072</t>
  </si>
  <si>
    <t>PCM-20251007-00001358</t>
  </si>
  <si>
    <t xml:space="preserve">EM team need 20 min </t>
  </si>
  <si>
    <t>PCM-20251007-00001367</t>
  </si>
  <si>
    <t>EM team visited the site and found Power not available at site sceco complaint registered , There is no way to approach the site by car and not applicable to connect PG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</si>
  <si>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</si>
  <si>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</si>
  <si>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</si>
  <si>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</si>
  <si>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</si>
  <si>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</si>
  <si>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PCM-20251007-00001235</t>
  </si>
  <si>
    <t>RT site // at site wait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</si>
</sst>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7" totalsRowShown="0" headerRowDxfId="174" dataDxfId="173" headerRowBorderDxfId="171" tableBorderDxfId="172" totalsRowBorderDxfId="170">
  <autoFilter ref="A1:L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6" totalsRowShown="0" headerRowDxfId="31" dataDxfId="30" headerRowBorderDxfId="28" tableBorderDxfId="29">
  <autoFilter ref="A1:L1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6" totalsRowShown="0" headerRowDxfId="15" dataDxfId="14" headerRowBorderDxfId="12" tableBorderDxfId="13">
  <autoFilter ref="A1:L2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7"/>
  <sheetViews>
    <sheetView tabSelected="1" workbookViewId="0">
      <selection activeCell="K10" sqref="K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274.60787685184914</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14311</v>
      </c>
      <c r="E3" s="149" t="s">
        <v>38967</v>
      </c>
      <c r="F3" s="150">
        <v>45937.536851851852</v>
      </c>
      <c r="G3" s="151">
        <f ca="1">IFERROR(NOW()-F3,"")</f>
        <v>1.9450925923592877E-2</v>
      </c>
      <c r="H3" s="150">
        <v>45937.52921296296</v>
      </c>
      <c r="I3" s="148" t="str">
        <f>IFERROR(VLOOKUP(D3,DB!A:F,6,0),"")</f>
        <v>SCECO</v>
      </c>
      <c r="J3" s="65" t="str">
        <f>IFERROR(VLOOKUP(D3,DB!A:G,7,0),"")</f>
        <v>In progress</v>
      </c>
      <c r="K3" s="152" t="s">
        <v>38968</v>
      </c>
      <c r="L3" s="153" t="str">
        <f>IFERROR(VLOOKUP(D3,DB!A:I,9,0),"")</f>
        <v>Latis</v>
      </c>
    </row>
    <row r="4" spans="1:12" ht="15" customHeight="1">
      <c r="A4" s="147"/>
      <c r="B4" s="148" t="str">
        <f>IFERROR(VLOOKUP(D4,DB!A:K,11,0),"")</f>
        <v/>
      </c>
      <c r="C4" s="148"/>
      <c r="D4" s="148"/>
      <c r="E4" s="149"/>
      <c r="F4" s="150"/>
      <c r="G4" s="151">
        <f ca="1">IFERROR(NOW()-F4,"")</f>
        <v>45937.556302777775</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45937.556302777775</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45937.556302777775</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45937.556302777775</v>
      </c>
      <c r="H7" s="150"/>
      <c r="I7" s="148" t="str">
        <f>IFERROR(VLOOKUP(D7,DB!A:F,6,0),"")</f>
        <v/>
      </c>
      <c r="J7" s="65" t="str">
        <f>IFERROR(VLOOKUP(D7,DB!A:G,7,0),"")</f>
        <v/>
      </c>
      <c r="K7" s="152"/>
      <c r="L7" s="153" t="str">
        <f>IFERROR(VLOOKUP(D7,DB!A:I,9,0),"")</f>
        <v/>
      </c>
    </row>
    <row r="8" spans="1:12" ht="15" customHeight="1">
      <c r="A8" s="147"/>
      <c r="B8" s="148" t="str">
        <f>IFERROR(VLOOKUP(D8,DB!A:K,11,0),"")</f>
        <v/>
      </c>
      <c r="C8" s="148"/>
      <c r="D8" s="152"/>
      <c r="E8" s="149"/>
      <c r="F8" s="150"/>
      <c r="G8" s="151">
        <f ca="1">IFERROR(NOW()-F8,"")</f>
        <v>45937.556302777775</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45937.556302777775</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45937.556302777775</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45937.556302777775</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45937.556302777775</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45937.556302777775</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45937.556302777775</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45937.556302777775</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45937.556302777775</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45937.556302777775</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45937.556302777775</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45937.556302777775</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45937.556302777775</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45937.556302777775</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45937.556302777775</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45937.556302777775</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45937.556302777775</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45937.556302777775</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45937.556302777775</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45937.556302777775</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45937.556302777775</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45937.556302777775</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45937.556302777775</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45937.556302777775</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45937.556302777775</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45937.556302777775</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45937.556302777775</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45937.556302777775</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45937.556302777775</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45937.556302777775</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45937.556302777775</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45937.556302777775</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45937.556302777775</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45937.556302777775</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45937.556302777775</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45937.556302777775</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45937.556302777775</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45937.556302777775</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45937.556302777775</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45937.556302777775</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45937.556302777775</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45937.556302777775</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45937.556302777775</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45937.556302777775</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45937.556302777775</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45937.556302777775</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45937.556302777775</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45937.556302777775</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45937.556302777775</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45937.556302777775</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45937.556302777775</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45937.556302777775</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45937.556302777775</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45937.556302777775</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45937.556302777775</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45937.556302777775</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45937.556302777775</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45937.556302777775</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45937.556302777775</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45937.556302777775</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45937.556302777775</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45937.556302777775</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45937.556302777775</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45937.556302777775</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45937.556302777775</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45937.556302777775</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45937.556302777775</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45937.556302777775</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45937.556302777775</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45937.556302777775</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45937.556302777775</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45937.556302777775</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45937.556302777775</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45937.556302777775</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45937.556302777775</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45937.556302777775</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45937.556302777775</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45937.556302777775</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45937.556302777775</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45937.556302777775</v>
      </c>
      <c r="H87" s="150"/>
      <c r="I87" s="148" t="str">
        <f>IFERROR(VLOOKUP(D87,DB!A:F,6,0),"")</f>
        <v/>
      </c>
      <c r="J87" s="65" t="str">
        <f>IFERROR(VLOOKUP(D87,DB!A:G,7,0),"")</f>
        <v/>
      </c>
      <c r="K87" s="152"/>
      <c r="L87" s="153" t="str">
        <f>IFERROR(VLOOKUP(D87,DB!A:I,9,0),"")</f>
        <v/>
      </c>
    </row>
  </sheetData>
  <customSheetViews>
    <customSheetView guid="{F6042A99-DD27-4453-835D-0834D95730CC}" filter="1" showAutoFilter="1">
      <pageMargins left="0" right="0" top="0" bottom="0" header="0" footer="0"/>
      <autoFilter ref="B1:M1" xr:uid="{17CC3D63-FDDF-4AE8-874E-A3A249CD3C21}"/>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38967</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130.82921944444388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112.55646481481381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1</v>
      </c>
      <c r="D5" s="18" t="s">
        <v>25408</v>
      </c>
      <c r="E5" s="123" t="s">
        <v>38964</v>
      </c>
      <c r="F5" s="124">
        <v>45937.395624999997</v>
      </c>
      <c r="G5" s="125">
        <f ca="1">IFERROR(NOW()-F5,"-")</f>
        <v>0.16067777777789161</v>
      </c>
      <c r="H5" s="124">
        <v>45937.479108796295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45937.556302777775</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45937.556302777775</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45937.556302777775</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45937.556302777775</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45937.556302777775</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45937.556302777775</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45937.556302777775</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45937.556302777775</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45937.556302777775</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45937.556302777775</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45937.556302777775</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45937.556302777775</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45937.556302777775</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45937.556302777775</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45937.556302777775</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45937.556302777775</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45937.556302777775</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45937.556302777775</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45937.556302777775</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45937.556302777775</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45937.556302777775</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45937.556302777775</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45937.556302777775</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45937.556302777775</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45937.556302777775</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45937.556302777775</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45937.556302777775</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45937.556302777775</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45937.556302777775</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45937.556302777775</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45937.556302777775</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45937.556302777775</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45937.556302777775</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45937.556302777775</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45937.556302777775</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45937.556302777775</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45937.556302777775</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45937.556302777775</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45937.556302777775</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45937.556302777775</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45937.556302777775</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45937.556302777775</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45937.556302777775</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45937.556302777775</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45937.556302777775</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45937.556302777775</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45937.556302777775</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45937.556302777775</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45937.556302777775</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45937.556302777775</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45937.556302777775</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45937.556302777775</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45937.556302777775</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45937.556302777775</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45937.556302777775</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45937.556302777775</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45937.556302777775</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45937.556302777775</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45937.556302777775</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45937.556302777775</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45937.556302777775</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45937.556302777775</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45937.556302777775</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45937.556302777775</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45937.556302777775</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45937.556302777775</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45937.556302777775</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45937.556302777775</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45937.556302777775</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45937.556302777775</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45937.556302777775</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45937.556302777775</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45937.556302777775</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45937.556302777775</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45937.556302777775</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45937.556302777775</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45937.556302777775</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45937.556302777775</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45937.556302777775</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45937.556302777775</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45937.556302777775</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45937.556302777775</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45937.556302777775</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45937.556302777775</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45937.556302777775</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45937.556302777775</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45937.556302777775</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45937.556302777775</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45937.556302777775</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45937.556302777775</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45937.556302777775</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45937.556302777775</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45937.556302777775</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45937.556302777775</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45937.556302777775</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45937.556302777775</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45937.556302777775</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45937.556302777775</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45937.556302777775</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45937.556302777775</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45937.556302777775</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45937.556302777775</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45937.556302777775</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45937.556302777775</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45937.556302777775</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45937.556302777775</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45937.556302777775</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45937.556302777775</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45937.556302777775</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45937.556302777775</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45937.556302777775</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45937.556302777775</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45937.556302777775</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45937.556302777775</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45937.556302777775</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45937.556302777775</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45937.556302777775</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45937.556302777775</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45937.556302777775</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45937.556302777775</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45937.556302777775</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45937.556302777775</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45937.556302777775</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45937.556302777775</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45937.556302777775</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45937.556302777775</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45937.556302777775</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45937.556302777775</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45937.556302777775</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45937.556302777775</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45937.556302777775</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45937.556302777775</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45937.556302777775</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45937.556302777775</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45937.556302777775</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45937.556302777775</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45937.556302777775</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45937.556302777775</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45937.556302777775</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45937.556302777775</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45937.556302777775</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45937.556302777775</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45937.556302777775</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45937.556302777775</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45937.556302777775</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45937.556302777775</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45937.556302777775</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45937.556302777775</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45937.556302777775</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45937.556302777775</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45937.556302777775</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45937.556302777775</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45937.556302777775</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45937.556302777775</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45937.556302777775</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45937.556302777775</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45937.556302777775</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45937.556302777775</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45937.556302777775</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45937.556302777775</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45937.556302777775</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45937.556302777775</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45937.556302777775</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45937.556302777775</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45937.556302777775</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45937.556302777775</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45937.556302777775</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45937.556302777775</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45937.556302777775</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45937.556302777775</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45937.556302777775</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45937.556302777775</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45937.556302777775</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45937.556302777775</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45937.556302777775</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45937.556302777775</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45937.556302777775</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45937.556302777775</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45937.556302777775</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45937.556302777775</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45937.556302777775</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45937.556302777775</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45937.556302777775</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45937.556302777775</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45937.556302777775</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45937.556302777775</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45937.556302777775</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45937.556302777775</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45937.556302777775</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45937.556302777775</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45937.556302777775</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45937.556302777775</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45937.556302777775</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45937.556302777775</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45937.556302777775</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45937.556302777775</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45937.556302777775</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45937.556302777775</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45937.556302777775</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45937.556302777775</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45937.556302777775</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45937.556302777775</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45937.556302777775</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45937.556302777775</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45937.556302777775</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45937.556302777775</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45937.556302777775</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45937.556302777775</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45937.556302777775</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45937.556302777775</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45937.556302777775</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45937.556302777775</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45937.556302777775</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45937.556302777775</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45937.556302777775</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45937.556302777775</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45937.556302777775</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45937.556302777775</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45937.556302777775</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45937.556302777775</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45937.556302777775</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45937.556302777775</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45937.556302777775</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45937.556302777775</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45937.556302777775</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45937.556302777775</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45937.556302777775</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45937.556302777775</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45937.556302777775</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45937.556302777775</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45937.556302777775</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45937.556302777775</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45937.556302777775</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45937.556302777775</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45937.556302777775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45937.556302777775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45937.556302777775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45937.556302777775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45937.556302777775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45937.556302777775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45937.556302777775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45937.556302777775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45937.556302777775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45937.556302777775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45937.556302777775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45937.556302777775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45937.556302777775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45937.556302777775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45937.556302777775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45937.556302777775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45937.556302777775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45937.556302777775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45937.556302777775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45937.556302777775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45937.556302777775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45937.556302777775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45937.556302777775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45937.556302777775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45937.556302777775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45937.556302777775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45937.556302777775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45937.556302777775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45937.556302777775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45937.556302777775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45937.556302777775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45937.556302777775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45937.556302777775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45937.556302777775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45937.556302777775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45937.556302777775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45937.556302777775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45937.556302777775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45937.556302777775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45937.556302777775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45937.556302777775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45937.556302777775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45937.556302777775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45937.556302777775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45937.556302777775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45937.556302777775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45937.556302777775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45937.556302777775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45937.556302777775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45937.556302777775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45937.556302777775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45937.556302777775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45937.556302777775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45937.556302777775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45937.556302777775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45937.556302777775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45937.556302777775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45937.556302777775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45937.556302777775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45937.556302777775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45937.556302777775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45937.556302777775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45937.556302777775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45937.556302777775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45937.556302777775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45937.556302777775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45937.556302777775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45937.556302777775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45937.556302777775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45937.556302777775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45937.556302777775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45937.556302777775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45937.556302777775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45937.556302777775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45937.556302777775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45937.556302777775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45937.556302777775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45937.556302777775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45937.556302777775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45937.556302777775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45937.556302777775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45937.556302777775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45937.556302777775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45937.556302777775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45937.556302777775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45937.556302777775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45937.556302777775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45937.556302777775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45937.556302777775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45937.556302777775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45937.556302777775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45937.556302777775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45937.556302777775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45937.556302777775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45937.556302777775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45937.556302777775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45937.556302777775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45937.556302777775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45937.556302777775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45937.556302777775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45937.556302777775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45937.556302777775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45937.556302777775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45937.556302777775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45937.556302777775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45937.556302777775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45937.556302777775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45937.556302777775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45937.556302777775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45937.556302777775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45937.556302777775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45937.556302777775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45937.556302777775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45937.556302777775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45937.556302777775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45937.556302777775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45937.556302777775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45937.556302777775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45937.556302777775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45937.556302777775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45937.556302777775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45937.556302777775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45937.556302777775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45937.556302777775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45937.556302777775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45937.556302777775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45937.556302777775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45937.556302777775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45937.556302777775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45937.556302777775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45937.556302777775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45937.556302777775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45937.556302777775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45937.556302777775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45937.556302777775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45937.556302777775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45937.556302777775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45937.556302777775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45937.556302777775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45937.556302777775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45937.556302777775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45937.556302777775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45937.556302777775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45937.556302777775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45937.556302777775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45937.556302777775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45937.556302777775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45937.556302777775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45937.556302777775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45937.556302777775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45937.556302777775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45937.556302777775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45937.556302777775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45937.556302777775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45937.556302777775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45937.556302777775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45937.556302777775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45937.556302777775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45937.556302777775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45937.556302777775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45937.556302777775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45937.556302777775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45937.556302777775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45937.556302777775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45937.556302777775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45937.556302777775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45937.556302777775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45937.556302777775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45937.556302777775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45937.556302777775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45937.556302777775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45937.556302777775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45937.556302777775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45937.556302777775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45937.556302777775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45937.556302777775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45937.556302777775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45937.556302777775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45937.556302777775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45937.556302777775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45937.556302777775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45937.556302777775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45937.556302777775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45937.556302777775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45937.556302777775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45937.556302777775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45937.556302777775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45937.556302777775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45937.556302777775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45937.556302777775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45937.556302777775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45937.556302777775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45937.556302777775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45937.556302777775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45937.556302777775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45937.556302777775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45937.556302777775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45937.556302777775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45937.556302777775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45937.556302777775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45937.556302777775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45937.556302777775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45937.556302777775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45937.556302777775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45937.556302777775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45937.556302777775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45937.556302777775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45937.556302777775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45937.556302777775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45937.556302777775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45937.556302777775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45937.556302777775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45937.556302777775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45937.556302777775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45937.556302777775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45937.556302777775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45937.556302777775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45937.556302777775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45937.556302777775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45937.556302777775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45937.556302777775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45937.556302777775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45937.556302777775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45937.556302777775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45937.556302777775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45937.556302777775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45937.556302777775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45937.556302777775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45937.556302777775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45937.556302777775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45937.556302777775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45937.556302777775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45937.556302777775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45937.556302777775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45937.556302777775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45937.556302777775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45937.556302777775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45937.556302777775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45937.556302777775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45937.556302777775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45937.556302777775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45937.556302777775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45937.556302777775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45937.556302777775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45937.556302777775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45937.556302777775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45937.556302777775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45937.556302777775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45937.556302777775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45937.556302777775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45937.556302777775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45937.556302777775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45937.556302777775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45937.556302777775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45937.556302777775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45937.556302777775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45937.556302777775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45937.556302777775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45937.556302777775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45937.556302777775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45937.556302777775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45937.556302777775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45937.556302777775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45937.556302777775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45937.556302777775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45937.556302777775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45937.556302777775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45937.556302777775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45937.556302777775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45937.556302777775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45937.556302777775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45937.556302777775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45937.556302777775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45937.556302777775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45937.556302777775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45937.556302777775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45937.556302777775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45937.556302777775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45937.556302777775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45937.556302777775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45937.556302777775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45937.556302777775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45937.556302777775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45937.556302777775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45937.556302777775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45937.556302777775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45937.556302777775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45937.556302777775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45937.556302777775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45937.556302777775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45937.556302777775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45937.556302777775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45937.556302777775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45937.556302777775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45937.556302777775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45937.556302777775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45937.556302777775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45937.556302777775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45937.556302777775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45937.556302777775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45937.556302777775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45937.556302777775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45937.556302777775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45937.556302777775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45937.556302777775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45937.556302777775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45937.556302777775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45937.556302777775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45937.556302777775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45937.556302777775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45937.556302777775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45937.556302777775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45937.556302777775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45937.556302777775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45937.556302777775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45937.556302777775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45937.556302777775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45937.556302777775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45937.556302777775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45937.556302777775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45937.556302777775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45937.556302777775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45937.556302777775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45937.556302777775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45937.556302777775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45937.556302777775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45937.556302777775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45937.556302777775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45937.556302777775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45937.556302777775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45937.556302777775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45937.556302777775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45937.556302777775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45937.556302777775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45937.556302777775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45937.556302777775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45937.556302777775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45937.556302777775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45937.556302777775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45937.556302777775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45937.556302777775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45937.556302777775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45937.556302777775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45937.556302777775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45937.556302777775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45937.556302777775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45937.556302777775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45937.556302777775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45937.556302777775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45937.556302777775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45937.556302777775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45937.556302777775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45937.556302777775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45937.556302777775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45937.556302777775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45937.556302777775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45937.556302777775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45937.556302777775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45937.556302777775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45937.556302777775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45937.556302777775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45937.556302777775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45937.556302777775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45937.556302777775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45937.556302777775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45937.556302777775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45937.556302777775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45937.556302777775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45937.556302777775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45937.556302777775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45937.556302777775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45937.556302777775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45937.556302777775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45937.556302777775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45937.556302777775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45937.556302777775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45937.556302777775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45937.556302777775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45937.556302777775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45937.556302777775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45937.556302777775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45937.556302777775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45937.556302777775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45937.556302777775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45937.556302777775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45937.556302777775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45937.556302777775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45937.556302777775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45937.556302777775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45937.556302777775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45937.556302777775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45937.556302777775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45937.556302777775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45937.556302777775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45937.556302777775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45937.556302777775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45937.556302777775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45937.556302777775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45937.556302777775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45937.556302777775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45937.556302777775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45937.556302777775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45937.556302777775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45937.556302777775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45937.556302777775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45937.556302777775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45937.556302777775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45937.556302777775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45937.556302777775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45937.556302777775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45937.556302777775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45937.556302777775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45937.556302777775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45937.556302777775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45937.556302777775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45937.556302777775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45937.556302777775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45937.556302777775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45937.556302777775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45937.556302777775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45937.556302777775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45937.556302777775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45937.556302777775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45937.556302777775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45937.556302777775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45937.556302777775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45937.556302777775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45937.556302777775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45937.556302777775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45937.556302777775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45937.556302777775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45937.556302777775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45937.556302777775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45937.556302777775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45937.556302777775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45937.556302777775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45937.556302777775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45937.556302777775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45937.556302777775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45937.556302777775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45937.556302777775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45937.556302777775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45937.556302777775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45937.556302777775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45937.556302777775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45937.556302777775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45937.556302777775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45937.556302777775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45937.556302777775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45937.556302777775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45937.556302777775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45937.556302777775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45937.556302777775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45937.556302777775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45937.556302777775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45937.556302777775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45937.556302777775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45937.556302777775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45937.556302777775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45937.556302777775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45937.556302777775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45937.556302777775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45937.556302777775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45937.556302777775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45937.556302777775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45937.556302777775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45937.556302777775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45937.556302777775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45937.556302777775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45937.556302777775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45937.556302777775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45937.556302777775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45937.556302777775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45937.556302777775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45937.556302777775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45937.556302777775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45937.556302777775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45937.556302777775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45937.556302777775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45937.556302777775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45937.556302777775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45937.556302777775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45937.556302777775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45937.556302777775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45937.556302777775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45937.556302777775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45937.556302777775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45937.556302777775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45937.556302777775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45937.556302777775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45937.556302777775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45937.556302777775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45937.556302777775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45937.556302777775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45937.556302777775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45937.556302777775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45937.556302777775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45937.556302777775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45937.556302777775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45937.556302777775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45937.556302777775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45937.556302777775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45937.556302777775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45937.556302777775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45937.556302777775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45937.556302777775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45937.556302777775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45937.556302777775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45937.556302777775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45937.556302777775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45937.556302777775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45937.556302777775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45937.556302777775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45937.556302777775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45937.556302777775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45937.556302777775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45937.556302777775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45937.556302777775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45937.556302777775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45937.556302777775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45937.556302777775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45937.556302777775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45937.556302777775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45937.556302777775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45937.556302777775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45937.556302777775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45937.556302777775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45937.556302777775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45937.556302777775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45937.556302777775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45937.556302777775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45937.556302777775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45937.556302777775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45937.556302777775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45937.556302777775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45937.556302777775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45937.556302777775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45937.556302777775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45937.556302777775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45937.556302777775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45937.556302777775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45937.556302777775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45937.556302777775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45937.556302777775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45937.556302777775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45937.556302777775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45937.556302777775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45937.556302777775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45937.556302777775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45937.556302777775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45937.556302777775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45937.556302777775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45937.556302777775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45937.556302777775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45937.556302777775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45937.556302777775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45937.556302777775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45937.556302777775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45937.556302777775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45937.556302777775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45937.556302777775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45937.556302777775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45937.556302777775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45937.556302777775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45937.556302777775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45937.556302777775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45937.556302777775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45937.556302777775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45937.556302777775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45937.556302777775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45937.556302777775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45937.556302777775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45937.556302777775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45937.556302777775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45937.556302777775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45937.556302777775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45937.556302777775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45937.556302777775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45937.556302777775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45937.556302777775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45937.556302777775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45937.556302777775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45937.556302777775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45937.556302777775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45937.556302777775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45937.556302777775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45937.556302777775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45937.556302777775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45937.556302777775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45937.556302777775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45937.556302777775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45937.556302777775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45937.556302777775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45937.556302777775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45937.556302777775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45937.556302777775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45937.556302777775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45937.556302777775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45937.556302777775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45937.556302777775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45937.556302777775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45937.556302777775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45937.556302777775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45937.556302777775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45937.556302777775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45937.556302777775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45937.556302777775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45937.556302777775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45937.556302777775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45937.556302777775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45937.556302777775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45937.556302777775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45937.556302777775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45937.556302777775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45937.556302777775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45937.556302777775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45937.556302777775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45937.556302777775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45937.556302777775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45937.556302777775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45937.556302777775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45937.556302777775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45937.556302777775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45937.556302777775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45937.556302777775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45937.556302777775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45937.556302777775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45937.556302777775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45937.556302777775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45937.556302777775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45937.556302777775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45937.556302777775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45937.556302777775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45937.556302777775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45937.556302777775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45937.556302777775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45937.556302777775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45937.556302777775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45937.556302777775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45937.556302777775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45937.556302777775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45937.556302777775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45937.556302777775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45937.556302777775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45937.556302777775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45937.556302777775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45937.556302777775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45937.556302777775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45937.556302777775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45937.556302777775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45937.556302777775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45937.556302777775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45937.556302777775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45937.556302777775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45937.556302777775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45937.556302777775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45937.556302777775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45937.556302777775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45937.556302777775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45937.556302777775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45937.556302777775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45937.556302777775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45937.556302777775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45937.556302777775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45937.556302777775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45937.556302777775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45937.556302777775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45937.556302777775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45937.556302777775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45937.556302777775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45937.556302777775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45937.556302777775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45937.556302777775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45937.556302777775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45937.556302777775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45937.556302777775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45937.556302777775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45937.556302777775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45937.556302777775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45937.556302777775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45937.556302777775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45937.556302777775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45937.556302777775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45937.556302777775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45937.556302777775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45937.556302777775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45937.556302777775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45937.556302777775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45937.556302777775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45937.556302777775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45937.556302777775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45937.556302777775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45937.556302777775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45937.556302777775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45937.556302777775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45937.556302777775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45937.556302777775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45937.556302777775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45937.556302777775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45937.556302777775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45937.556302777775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45937.556302777775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45937.556302777775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45937.55630300926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45937.55630300926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45937.55630300926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45937.55630300926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45937.55630300926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45937.55630300926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45937.55630300926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45937.55630300926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45937.55630300926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45937.55630300926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45937.55630300926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45937.55630300926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45937.55630300926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45937.55630300926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45937.55630300926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45937.55630300926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45937.55630300926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45937.55630300926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45937.55630300926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45937.55630300926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45937.55630300926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45937.55630300926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45937.55630300926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45937.55630300926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45937.55630300926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45937.55630300926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45937.55630300926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45937.55630300926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45937.55630300926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45937.55630300926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45937.55630300926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45937.55630300926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45937.55630300926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45937.55630300926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45937.55630300926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45937.55630300926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45937.55630300926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45937.55630300926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45937.55630300926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45937.55630300926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45937.55630300926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45937.55630300926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45937.55630300926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45937.55630300926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45937.55630300926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45937.55630300926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45937.55630300926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45937.55630300926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45937.55630300926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45937.55630300926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45937.55630300926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45937.55630300926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45937.55630300926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45937.55630300926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45937.55630300926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45937.55630300926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45937.55630300926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45937.55630300926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45937.55630300926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45937.55630300926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45937.55630300926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45937.55630300926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45937.55630300926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45937.55630300926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45937.55630300926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45937.55630300926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45937.55630300926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45937.55630300926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45937.55630300926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45937.55630300926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45937.55630300926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45937.55630300926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45937.55630300926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45937.55630300926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45937.55630300926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45937.55630300926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45937.55630300926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45937.55630300926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45937.55630300926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45937.55630300926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45937.55630300926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45937.55630300926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45937.55630300926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45937.55630300926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45937.55630300926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45937.55630300926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45937.55630300926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45937.55630300926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45937.55630300926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45937.55630300926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45937.55630300926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45937.55630300926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45937.55630300926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45937.55630300926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45937.55630300926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45937.55630300926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45937.55630300926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45937.55630300926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45937.55630300926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45937.55630300926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45937.55630300926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45937.55630300926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45937.55630300926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45937.55630300926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45937.55630300926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45937.55630300926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45937.55630300926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45937.55630300926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45937.55630300926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45937.55630300926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45937.55630300926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45937.55630300926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45937.55630300926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45937.55630300926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45937.55630300926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45937.55630300926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45937.55630300926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45937.55630300926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45937.55630300926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45937.55630300926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45937.55630300926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45937.55630300926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45937.55630300926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45937.55630300926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45937.55630300926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45937.55630300926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45937.55630300926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45937.55630300926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45937.55630300926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45937.55630300926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45937.55630300926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45937.55630300926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45937.55630300926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45937.55630300926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45937.55630300926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45937.55630300926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45937.55630300926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45937.55630300926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45937.55630300926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45937.55630300926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45937.55630300926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45937.55630300926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45937.55630300926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45937.55630300926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45937.55630300926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45937.55630300926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45937.55630300926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45937.55630300926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45937.55630300926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45937.55630300926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45937.55630300926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45937.55630300926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45937.55630300926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45937.55630300926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45937.55630300926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45937.55630300926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45937.55630300926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45937.55630300926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45937.55630300926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45937.55630300926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45937.55630300926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45937.55630300926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45937.55630300926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45937.55630300926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45937.55630300926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45937.55630300926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45937.55630300926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45937.55630300926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45937.55630300926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45937.55630300926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45937.55630300926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45937.55630300926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45937.55630300926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45937.55630300926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45937.55630300926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45937.55630300926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45937.55630300926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45937.55630300926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45937.55630300926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45937.55630300926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45937.55630300926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45937.55630300926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45937.55630300926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45937.55630300926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45937.55630300926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45937.55630300926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45937.55630300926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45937.55630300926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45937.55630300926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45937.55630300926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45937.55630300926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45937.55630300926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45937.55630300926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45937.55630300926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45937.55630300926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45937.55630300926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45937.55630300926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45937.55630300926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45937.55630300926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45937.55630300926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45937.55630300926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45937.55630300926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45937.55630300926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45937.55630300926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45937.55630300926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45937.55630300926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45937.55630300926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45937.55630300926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45937.55630300926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45937.55630300926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45937.55630300926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45937.55630300926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45937.55630300926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45937.55630300926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45937.55630300926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45937.55630300926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45937.55630300926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45937.55630300926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45937.55630300926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45937.55630300926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45937.55630300926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45937.55630300926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45937.55630300926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45937.55630300926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45937.55630300926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45937.55630300926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45937.55630300926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45937.55630300926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45937.55630300926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45937.55630300926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45937.55630300926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45937.55630300926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45937.55630300926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45937.55630300926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45937.55630300926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45937.55630300926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45937.55630300926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45937.55630300926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45937.55630300926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45937.55630300926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45937.55630300926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45937.55630300926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45937.55630300926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45937.55630300926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45937.55630300926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45937.55630300926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45937.55630300926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45937.55630300926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45937.55630300926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45937.55630300926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45937.55630300926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45937.55630300926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45937.55630300926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45937.55630300926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45937.55630300926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45937.55630300926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45937.55630300926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45937.55630300926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45937.55630300926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45937.55630300926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45937.55630300926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45937.55630300926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45937.55630300926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45937.55630300926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45937.55630300926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45937.55630300926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45937.55630300926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45937.55630300926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45937.55630300926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45937.55630300926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45937.55630300926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45937.55630300926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45937.55630300926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45937.55630300926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45937.55630300926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45937.55630300926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45937.55630300926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45937.55630300926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45937.55630300926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45937.55630300926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45937.55630300926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45937.55630300926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45937.55630300926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45937.55630300926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45937.55630300926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45937.55630300926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45937.55630300926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45937.55630300926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45937.55630300926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45937.55630300926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45937.55630300926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45937.55630300926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45937.55630300926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45937.55630300926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45937.55630300926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45937.55630300926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45937.55630300926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45937.55630300926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45937.55630300926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45937.55630300926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45937.55630300926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45937.55630300926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45937.55630300926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45937.55630300926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45937.55630300926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45937.55630300926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45937.55630300926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45937.55630300926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45937.55630300926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45937.55630300926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45937.55630300926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45937.55630300926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45937.55630300926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45937.55630300926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45937.55630300926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45937.55630300926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45937.55630300926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45937.55630300926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45937.55630300926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45937.55630300926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45937.55630300926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45937.55630300926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45937.55630300926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45937.55630300926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45937.55630300926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45937.55630300926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45937.55630300926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45937.55630300926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45937.55630300926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45937.55630300926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45937.55630300926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45937.55630300926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45937.55630300926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45937.55630300926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45937.55630300926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45937.55630300926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45937.55630300926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45937.55630300926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45937.55630300926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45937.55630300926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45937.55630300926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45937.55630300926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45937.55630300926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45937.55630300926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45937.55630300926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45937.55630300926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45937.55630300926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45937.55630300926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45937.55630300926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45937.55630300926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45937.55630300926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45937.55630300926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45937.55630300926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45937.55630300926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45937.55630300926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45937.55630300926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45937.55630300926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45937.55630300926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45937.55630300926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45937.55630300926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45937.55630300926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45937.55630300926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45937.55630300926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45937.55630300926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45937.55630300926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45937.55630300926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45937.55630300926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45937.55630300926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45937.55630300926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45937.55630300926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45937.55630300926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45937.55630300926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45937.55630300926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45937.55630300926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45937.55630300926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45937.55630300926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45937.55630300926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45937.55630300926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45937.55630300926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45937.55630300926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45937.55630300926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45937.55630300926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45937.55630300926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45937.55630300926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45937.55630300926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45937.55630300926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45937.55630300926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45937.55630300926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45937.55630300926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45937.55630300926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45937.55630300926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45937.55630300926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45937.55630300926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45937.55630300926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45937.55630300926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45937.55630300926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45937.55630300926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45937.55630300926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45937.55630300926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45937.55630300926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45937.55630300926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45937.55630300926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45937.55630300926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45937.55630300926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45937.55630300926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45937.55630300926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45937.55630300926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45937.55630300926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45937.55630300926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45937.55630300926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45937.55630300926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45937.55630300926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45937.55630300926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45937.55630300926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45937.55630300926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45937.55630300926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45937.55630300926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45937.55630300926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45937.55630300926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45937.55630300926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45937.55630300926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45937.55630300926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45937.55630300926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45937.55630300926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45937.55630300926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45937.55630300926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45937.55630300926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45937.55630300926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45937.55630300926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45937.55630300926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45937.55630300926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45937.55630300926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45937.55630300926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45937.55630300926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45937.55630300926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45937.55630300926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45937.55630300926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45937.55630300926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45937.55630300926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45937.55630300926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45937.55630300926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45937.55630300926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45937.55630300926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45937.55630300926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45937.55630300926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45937.55630300926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45937.55630300926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45937.55630300926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45937.55630300926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45937.55630300926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45937.55630300926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45937.55630300926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45937.55630300926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45937.55630300926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45937.55630300926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45937.55630300926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45937.55630300926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45937.55630300926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45937.55630300926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45937.55630300926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45937.55630300926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45937.55630300926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45937.55630300926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45937.55630300926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45937.55630300926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45937.55630300926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45937.55630300926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45937.55630300926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45937.55630300926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45937.55630300926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45937.55630300926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45937.55630300926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45937.55630300926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45937.55630300926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45937.55630300926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45937.55630300926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45937.55630300926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45937.55630300926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45937.55630300926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45937.55630300926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45937.55630300926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45937.55630300926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45937.55630300926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45937.55630300926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45937.55630300926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45937.55630300926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45937.55630300926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45937.55630300926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45937.55630300926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45937.55630300926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45937.55630300926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45937.55630300926</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45937.55630300926</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45937.55630300926</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45937.55630300926</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45937.55630300926</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45937.55630300926</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234.07558518517908</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36054</v>
      </c>
      <c r="E3" s="135" t="s">
        <v>38964</v>
      </c>
      <c r="F3" s="136">
        <v>45936.764467592591</v>
      </c>
      <c r="G3" s="137">
        <f ca="1">IFERROR(NOW()-F3,"")</f>
        <v>0.79183518518402707</v>
      </c>
      <c r="H3" s="136">
        <v>45936.758773148147</v>
      </c>
      <c r="I3" s="132" t="str">
        <f>IFERROR(VLOOKUP(D3,DB!A:F,6,0),"")</f>
        <v>Generator-SG</v>
      </c>
      <c r="J3" s="132" t="str">
        <f>IFERROR(VLOOKUP(D3,DB!A:G,7,0),"")</f>
        <v>Weak</v>
      </c>
      <c r="K3" s="139" t="s">
        <v>39057</v>
      </c>
      <c r="L3" s="134" t="str">
        <f>IFERROR(VLOOKUP(D3,DB!A:I,9,0),"")</f>
        <v>Latis</v>
      </c>
    </row>
    <row r="4" spans="1:16" ht="15" customHeight="1">
      <c r="A4" s="132" t="s">
        <v>39058</v>
      </c>
      <c r="B4" s="132" t="str">
        <f>IFERROR(VLOOKUP(D4,DB!A:K,11,0),"")</f>
        <v>R4</v>
      </c>
      <c r="C4" s="133">
        <v>1</v>
      </c>
      <c r="D4" s="99" t="s">
        <v>38820</v>
      </c>
      <c r="E4" s="135" t="s">
        <v>38964</v>
      </c>
      <c r="F4" s="136">
        <v>45937.497106481482</v>
      </c>
      <c r="G4" s="137">
        <f ca="1">IFERROR(NOW()-F4,"")</f>
        <v>5.91962962935213E-2</v>
      </c>
      <c r="H4" s="136">
        <v>45937.456493055557</v>
      </c>
      <c r="I4" s="132" t="str">
        <f>IFERROR(VLOOKUP(D4,DB!A:F,6,0),"")</f>
        <v>SCECO</v>
      </c>
      <c r="J4" s="132" t="str">
        <f>IFERROR(VLOOKUP(D4,DB!A:G,7,0),"")</f>
        <v>No BB Shifted</v>
      </c>
      <c r="K4" s="139" t="s">
        <v>39059</v>
      </c>
      <c r="L4" s="134" t="str">
        <f>IFERROR(VLOOKUP(D4,DB!A:I,9,0),"")</f>
        <v>Latis</v>
      </c>
    </row>
    <row r="5" spans="1:16" ht="15" customHeight="1">
      <c r="A5" s="102" t="s">
        <v>39060</v>
      </c>
      <c r="B5" s="132" t="str">
        <f>IFERROR(VLOOKUP(D5,DB!A:K,11,0),"")</f>
        <v>R4</v>
      </c>
      <c r="C5" s="133">
        <v>1</v>
      </c>
      <c r="D5" s="99" t="s">
        <v>38033</v>
      </c>
      <c r="E5" s="135" t="s">
        <v>38964</v>
      </c>
      <c r="F5" s="136">
        <v>45937.471701388888</v>
      </c>
      <c r="G5" s="137">
        <f ca="1">IFERROR(NOW()-F5,"")</f>
        <v>8.4601388887676876E-2</v>
      </c>
      <c r="H5" s="136">
        <v>45937.458796296298</v>
      </c>
      <c r="I5" s="132" t="str">
        <f>IFERROR(VLOOKUP(D5,DB!A:F,6,0),"")</f>
        <v>SCECO</v>
      </c>
      <c r="J5" s="132" t="str">
        <f>IFERROR(VLOOKUP(D5,DB!A:G,7,0),"")</f>
        <v>In progress</v>
      </c>
      <c r="K5" s="139" t="s">
        <v>39061</v>
      </c>
      <c r="L5" s="134" t="str">
        <f>IFERROR(VLOOKUP(D5,DB!A:I,9,0),"")</f>
        <v>Latis</v>
      </c>
    </row>
    <row r="6" spans="1:16" ht="15" customHeight="1">
      <c r="A6" s="132"/>
      <c r="B6" s="132" t="str">
        <f>IFERROR(VLOOKUP(D6,DB!A:K,11,0),"")</f>
        <v/>
      </c>
      <c r="C6" s="133"/>
      <c r="D6" s="134"/>
      <c r="E6" s="135"/>
      <c r="F6" s="136"/>
      <c r="G6" s="137">
        <f ca="1">IFERROR(NOW()-F6,"")</f>
        <v>45937.556302777775</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45937.556302777775</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45937.556302777775</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45937.556302777775</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45937.556302777775</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45937.556302777775</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45937.556302777775</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45937.556302777775</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45937.556302777775</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45937.556302777775</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45937.556302777775</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45937.556302777775</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45937.556302777775</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45937.556302777775</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45937.556302777775</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45937.556302777775</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45937.556302777775</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45937.556302777775</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45937.556302777775</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45937.556302777775</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45937.556302777775</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45937.556302777775</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45937.556302777775</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45937.556302777775</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45937.556302777775</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45937.556302777775</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45937.556302777775</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45937.556302777775</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45937.556302777775</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45937.556302777775</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45937.556302777775</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45937.556302777775</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45937.556302777775</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45937.556302777775</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45937.556302777775</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45937.556302777775</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45937.556302777775</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45937.556302777775</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45937.556302777775</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45937.556302777775</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45937.556302777775</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45937.556302777775</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45937.556302777775</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45937.556302777775</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45937.556302777775</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45937.556302777775</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45937.556302777775</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45937.556302777775</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45937.556302777775</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45937.556302777775</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45937.556302777775</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45937.556302777775</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45937.556302777775</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45937.556302777775</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45937.556302777775</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45937.556302777775</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45937.556302777775</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45937.556302777775</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45937.556302777775</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45937.556302777775</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45937.556302777775</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45937.556302777775</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45937.556302777775</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45937.556302777775</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45937.556302777775</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45937.556302777775</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45937.556302777775</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45937.556302777775</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45937.556302777775</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45937.556302777775</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45937.556302777775</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45937.556302777775</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45937.556302777775</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45937.556302777775</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45937.556302777775</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45937.556302777775</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45937.556302777775</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45937.556302777775</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45937.556302777775</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45937.556302777775</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45937.556302777775</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45937.556302777775</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45937.556302777775</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45937.556302777775</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45937.556302777775</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45937.556302777775</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45937.556302777775</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45937.556302777775</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45937.556302777775</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45937.556302777775</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45937.556302777775</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45937.556302777775</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45937.556302777775</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45937.556302777775</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45937.556302777775</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45937.556302777775</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45937.556302777775</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45937.556302777775</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45937.556302777775</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45937.556302777775</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45937.556302777775</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45937.556302777775</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45937.556302777775</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45937.556302777775</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45937.556302777775</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45937.556302777775</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45937.556302777775</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45937.556302777775</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45937.556302777775</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45937.556302777775</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45937.556302777775</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45937.556302777775</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45937.556302777775</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45937.556302777775</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45937.556302777775</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45937.556302777775</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45937.556302777775</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45937.556302777775</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45937.556302777775</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45937.556302777775</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45937.556302777775</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45937.556302777775</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45937.556302777775</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45937.556302777775</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45937.556302777775</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45937.556302777775</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45937.556302777775</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45937.556302777775</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45937.556302777775</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45937.556302777775</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45937.556302777775</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45937.556302777775</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45937.556302777775</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45937.556302777775</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45937.556302777775</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45937.556302777775</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45937.556302777775</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45937.556302777775</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45937.556302777775</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45937.556302777775</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45937.556302777775</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45937.556302777775</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45937.556302777775</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45937.556302777775</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45937.556302777775</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45937.556302777775</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45937.556302777775</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45937.556302777775</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45937.556302777775</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45937.556302777775</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45937.556302777775</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45937.556302777775</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45937.556302777775</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45937.556302777775</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45937.556302777775</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45937.556302777775</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45937.556302777775</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45937.556302777775</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45937.556302777775</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45937.556302777775</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45937.556302777775</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45937.556302777775</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45937.556302777775</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45937.556302777775</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45937.556302777775</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45937.556302777775</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45937.556302777775</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45937.556302777775</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45937.556302777775</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45937.556302777775</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45937.556302777775</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45937.556302777775</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45937.556302777775</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45937.556302777775</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45937.556302777775</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45937.556302777775</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45937.556302777775</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45937.556302777775</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45937.556302777775</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45937.556302777775</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45937.556302777775</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45937.556302777775</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45937.556302777775</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45937.556302777775</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45937.556302777775</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45937.556302777775</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45937.556302777775</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45937.556302777775</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45937.556302777775</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45937.556302777775</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45937.556302777775</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45937.556302777775</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45937.556302777775</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45937.556302777775</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45937.556302777775</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45937.556302777775</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45937.556302777775</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45937.556302777775</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45937.556302777775</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45937.556302777775</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45937.556302777775</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45937.556302777775</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45937.556302777775</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45937.556302777775</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45937.556302777775</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45937.556302777775</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45937.556302777775</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45937.556302777775</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45937.556302777775</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45937.556302777775</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45937.556302777775</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45937.556302777775</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45937.556302777775</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45937.556302777775</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45937.556302777775</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45937.556302777775</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45937.556302777775</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45937.556302777775</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45937.556302777775</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45937.556302777775</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45937.556302777775</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45937.556302777775</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45937.556302777775</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45937.556302777775</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45937.556302777775</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45937.556302777775</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45937.556302777775</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45937.556302777775</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45937.556302777775</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45937.556302777775</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45937.556302777775</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45937.556302777775</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45937.556302777775</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45937.556302777775</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45937.556302777775</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45937.556302777775</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45937.556302777775</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45937.556302777775</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45937.556302777775</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45937.556302777775</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45937.556302777775</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45937.556302777775</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45937.556302777775</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45937.556302777775</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45937.556302777775</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45937.556302777775</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45937.556302777775</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45937.556302777775</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45937.556302777775</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45937.556302777775</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45937.556302777775</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45937.556302777775</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45937.556302777775</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45937.556302777775</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45937.556302777775</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45937.556302777775</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45937.556302777775</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45937.556302777775</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45937.556302777775</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45937.556302777775</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45937.556302777775</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45937.556302777775</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45937.556302777775</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45937.556302777775</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45937.556302777775</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45937.556302777775</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45937.556302777775</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45937.556302777775</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45937.556302777775</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45937.556302777775</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45937.556302777775</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45937.556302777775</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45937.556302777775</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45937.556302777775</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45937.556302777775</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45937.556302777775</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45937.556302777775</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45937.556302777775</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45937.556302777775</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45937.556302777775</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45937.556302777775</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45937.556302777775</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45937.556302777775</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45937.556302777775</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45937.556302777775</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45937.556302777775</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45937.556302777775</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45937.556302777775</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45937.556302777775</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45937.556302777775</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45937.556302777775</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45937.556302777775</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45937.556302777775</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45937.556302777775</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45937.556302777775</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45937.556302777775</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45937.556302777775</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45937.556302777775</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45937.556302777775</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45937.556302777775</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45937.556302777775</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45937.556302777775</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45937.556302777775</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45937.556302777775</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45937.556302777775</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45937.556302777775</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45937.556302777775</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45937.556302777775</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45937.556302777775</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45937.556302777775</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45937.556302777775</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45937.556302777775</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45937.556302777775</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45937.556302777775</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45937.556302777775</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45937.556302777775</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45937.556302777775</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45937.556302777775</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45937.556302777775</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45937.556302777775</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45937.556302777775</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45937.556302777775</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45937.556302777775</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45937.556302777775</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45937.556302777775</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45937.556302777775</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45937.556302777775</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45937.556302777775</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45937.556302777775</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45937.556302777775</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45937.556302777775</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45937.556302777775</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45937.556302777775</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45937.556302777775</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45937.556302777775</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45937.556302777775</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45937.556302777775</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45937.556302777775</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45937.556302777775</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45937.556302777775</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45937.556302777775</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45937.556302777775</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45937.556302777775</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45937.556302777775</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45937.556302777775</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45937.556302777775</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45937.556302777775</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45937.556302777775</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45937.556302777775</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45937.556302777775</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45937.556302777775</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45937.556302777775</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45937.556302777775</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45937.556302777775</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45937.556302777775</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45937.556302777775</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45937.556302777775</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45937.556302777775</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45937.556302777775</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45937.556302777775</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45937.556302777775</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45937.556302777775</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45937.556302777775</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45937.556302777775</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45937.556302777775</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45937.556302777775</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45937.556302777775</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45937.556302777775</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45937.556302777775</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45937.556302777775</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45937.556302777775</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45937.556302777775</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45937.556302777775</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45937.556302777775</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45937.556302777775</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45937.556302777775</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45937.556302777775</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45937.556302777775</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45937.556302777775</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45937.556302777775</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45937.556302777775</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45937.556302777775</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45937.556302777775</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45937.556302777775</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45937.556302777775</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45937.556302777775</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45937.556302777775</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45937.556302777775</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45937.556302777775</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45937.556302777775</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45937.556302777775</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45937.556302777775</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45937.556302777775</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45937.556302777775</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45937.556302777775</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45937.556302777775</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45937.556302777775</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45937.556302777775</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45937.556302777775</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45937.556302777775</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45937.556302777775</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45937.556302777775</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45937.556302777775</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45937.556302777775</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45937.556302777775</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45937.556302777775</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45937.556302777775</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45937.556302777775</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45937.556302777775</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45937.556302777775</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45937.556302777775</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45937.556302777775</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45937.556302777775</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45937.556302777775</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45937.556302777775</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45937.556302777775</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45937.556302777775</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45937.556302777775</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45937.556302777775</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45937.556302777775</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45937.556302777775</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45937.556302777775</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45937.556302777775</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45937.556302777775</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45937.556302777775</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45937.556302777775</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45937.556302777775</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45937.556302777775</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45937.556302777775</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45937.556302777775</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45937.556302777775</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45937.556302777775</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45937.556302777775</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45937.556302777775</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45937.556302777775</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45937.556302777775</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45937.556302777775</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45937.556302777775</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45937.556302777775</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45937.556302777775</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45937.556302777775</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45937.556302777775</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45937.556302777775</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45937.556302777775</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45937.556302777775</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45937.556302777775</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45937.556302777775</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45937.556302777775</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45937.556302777775</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45937.556302777775</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45937.556302777775</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45937.556302777775</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45937.556302777775</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45937.556302777775</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45937.556302777775</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45937.556302777775</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45937.556302777775</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45937.556302777775</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45937.556302777775</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45937.556302777775</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45937.556302777775</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45937.556302777775</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45937.556302777775</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45937.556302777775</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45937.556302777775</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45937.556302777775</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45937.556302777775</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45937.556302777775</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45937.556302777775</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45937.556302777775</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45937.556302777775</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45937.556302777775</v>
      </c>
      <c r="H477" s="136"/>
      <c r="I477" s="132" t="str">
        <f>IFERROR(VLOOKUP(D477,DB!A:F,6,0),"")</f>
        <v/>
      </c>
      <c r="J477" s="132" t="str">
        <f>IFERROR(VLOOKUP(D477,DB!A:G,7,0),"")</f>
        <v/>
      </c>
      <c r="K477" s="139"/>
      <c r="L477" s="134" t="str">
        <f>IFERROR(VLOOKUP(D477,DB!A:I,9,0),"")</f>
        <v/>
      </c>
    </row>
    <row r="478" spans="1:12" ht="15" customHeight="1">
      <c r="A478" s="140"/>
      <c r="B478" s="140" t="str">
        <f>IFERROR(VLOOKUP(D478,DB!A:K,11,0),"")</f>
        <v/>
      </c>
      <c r="C478" s="141"/>
      <c r="D478" s="142"/>
      <c r="E478" s="143"/>
      <c r="F478" s="144"/>
      <c r="G478" s="145">
        <f ca="1">IFERROR(NOW()-F478,"")</f>
        <v>45937.556302777775</v>
      </c>
      <c r="H478" s="144"/>
      <c r="I478" s="140" t="str">
        <f>IFERROR(VLOOKUP(D478,DB!A:F,6,0),"")</f>
        <v/>
      </c>
      <c r="J478" s="140" t="str">
        <f>IFERROR(VLOOKUP(D478,DB!A:G,7,0),"")</f>
        <v/>
      </c>
      <c r="K478" s="146"/>
      <c r="L478" s="142" t="str">
        <f>IFERROR(VLOOKUP(D478,DB!A:I,9,0),"")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45.724242592586961</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38967</v>
      </c>
      <c r="F3" s="38">
        <v>45926.188877314817</v>
      </c>
      <c r="G3" s="39">
        <f ca="1">IFERROR(NOW()-F3,"-")</f>
        <v>11.367425462958636</v>
      </c>
      <c r="H3" s="38">
        <v>45926.158159722225</v>
      </c>
      <c r="I3" s="37" t="str">
        <f>IFERROR(VLOOKUP(D3,DB!A:F,6,0),"")</f>
        <v>SCECO</v>
      </c>
      <c r="J3" s="37" t="str">
        <f>IFERROR(VLOOKUP(D3,DB!A:G,7,0),"")</f>
        <v>Good</v>
      </c>
      <c r="K3" s="37" t="s">
        <v>39065</v>
      </c>
      <c r="L3" s="37" t="str">
        <f>IFERROR(VLOOKUP(D3,DB!A:I,9,0),"")</f>
        <v>Latis</v>
      </c>
      <c r="M3" s="128"/>
    </row>
    <row r="4" spans="1:13" ht="30.75">
      <c r="A4" s="37" t="s">
        <v>39066</v>
      </c>
      <c r="B4" s="37" t="str">
        <f>IFERROR(VLOOKUP(D4,DB!A:K,11,0),"")</f>
        <v>R5</v>
      </c>
      <c r="C4" s="37">
        <v>4</v>
      </c>
      <c r="D4" s="37" t="s">
        <v>38480</v>
      </c>
      <c r="E4" s="37" t="s">
        <v>38967</v>
      </c>
      <c r="F4" s="38">
        <v>45937.527129629627</v>
      </c>
      <c r="G4" s="39">
        <f ca="1">IFERROR(NOW()-F4,"-")</f>
        <v>2.9173148148402106E-2</v>
      </c>
      <c r="H4" s="38">
        <v>45937.518321759257</v>
      </c>
      <c r="I4" s="37" t="str">
        <f>IFERROR(VLOOKUP(D4,DB!A:F,6,0),"")</f>
        <v>SCECO</v>
      </c>
      <c r="J4" s="37" t="str">
        <f>IFERROR(VLOOKUP(D4,DB!A:G,7,0),"")</f>
        <v>Haj Removal</v>
      </c>
      <c r="K4" s="37" t="s">
        <v>39067</v>
      </c>
      <c r="L4" s="37" t="str">
        <f>IFERROR(VLOOKUP(D4,DB!A:I,9,0),"")</f>
        <v>Latis</v>
      </c>
      <c r="M4" s="128"/>
    </row>
    <row r="5" spans="1:13" ht="15">
      <c r="A5" s="37" t="s">
        <v>39068</v>
      </c>
      <c r="B5" s="37" t="str">
        <f>IFERROR(VLOOKUP(D5,DB!A:K,11,0),"")</f>
        <v>R5</v>
      </c>
      <c r="C5" s="37">
        <v>1</v>
      </c>
      <c r="D5" s="37" t="s">
        <v>35348</v>
      </c>
      <c r="E5" s="37" t="s">
        <v>38964</v>
      </c>
      <c r="F5" s="38">
        <v>45937.548715277779</v>
      </c>
      <c r="G5" s="39">
        <f ca="1">IFERROR(NOW()-F5,"-")</f>
        <v>7.5874999965890311E-3</v>
      </c>
      <c r="H5" s="38">
        <v>45937.521643518521</v>
      </c>
      <c r="I5" s="37" t="str">
        <f>IFERROR(VLOOKUP(D5,DB!A:F,6,0),"")</f>
        <v>Generator-SG</v>
      </c>
      <c r="J5" s="37" t="str">
        <f>IFERROR(VLOOKUP(D5,DB!A:G,7,0),"")</f>
        <v>Vandalized</v>
      </c>
      <c r="K5" s="37" t="s">
        <v>39069</v>
      </c>
      <c r="L5" s="37" t="str">
        <f>IFERROR(VLOOKUP(D5,DB!A:I,9,0),"")</f>
        <v>Latis</v>
      </c>
      <c r="M5" s="128"/>
    </row>
    <row r="6" spans="1:13" ht="30.75">
      <c r="A6" s="37" t="s">
        <v>39070</v>
      </c>
      <c r="B6" s="37" t="str">
        <f>IFERROR(VLOOKUP(D6,DB!A:K,11,0),"")</f>
        <v>R5</v>
      </c>
      <c r="C6" s="37">
        <v>1</v>
      </c>
      <c r="D6" s="37" t="s">
        <v>38396</v>
      </c>
      <c r="E6" s="37" t="s">
        <v>38964</v>
      </c>
      <c r="F6" s="38">
        <v>45937.55369212963</v>
      </c>
      <c r="G6" s="39">
        <f ca="1">IFERROR(NOW()-F6,"-")</f>
        <v>2.610648145491723E-3</v>
      </c>
      <c r="H6" s="38">
        <v>45937.54760416667</v>
      </c>
      <c r="I6" s="37" t="str">
        <f>IFERROR(VLOOKUP(D6,DB!A:F,6,0),"")</f>
        <v>SCECO</v>
      </c>
      <c r="J6" s="37" t="str">
        <f>IFERROR(VLOOKUP(D6,DB!A:G,7,0),"")</f>
        <v>Good</v>
      </c>
      <c r="K6" s="37" t="s">
        <v>39071</v>
      </c>
      <c r="L6" s="37" t="str">
        <f>IFERROR(VLOOKUP(D6,DB!A:I,9,0),"")</f>
        <v>Latis</v>
      </c>
      <c r="M6" s="128"/>
    </row>
    <row r="7" spans="1:13" ht="15">
      <c r="A7" s="37"/>
      <c r="B7" s="37" t="str">
        <f>IFERROR(VLOOKUP(D7,DB!A:K,11,0),"")</f>
        <v/>
      </c>
      <c r="C7" s="37"/>
      <c r="D7" s="37"/>
      <c r="E7" s="37"/>
      <c r="F7" s="38"/>
      <c r="G7" s="39">
        <f ca="1">IFERROR(NOW()-F7,"-")</f>
        <v>45937.556302777775</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45937.556302777775</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45937.556302777775</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45937.556302777775</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45937.556302777775</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45937.556302777775</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45937.556302777775</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45937.556302777775</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45937.556302777775</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45937.556302777775</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45937.556302777775</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45937.556302777775</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45937.556302777775</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45937.556302777775</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45937.556302777775</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45937.556302777775</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45937.556302777775</v>
      </c>
      <c r="H23" s="38"/>
      <c r="I23" s="37" t="str">
        <f>IFERROR(VLOOKUP(D23,DB!A:F,6,0),"")</f>
        <v/>
      </c>
      <c r="J23" s="37" t="str">
        <f>IFERROR(VLOOKUP(D23,DB!A:G,7,0),"")</f>
        <v/>
      </c>
      <c r="K23" s="37"/>
      <c r="L23" s="37" t="str">
        <f>IFERROR(VLOOKUP(D23,DB!A:I,9,0),"")</f>
        <v/>
      </c>
      <c r="M23" s="128"/>
    </row>
    <row r="24" spans="1:13" ht="15">
      <c r="A24" s="84"/>
      <c r="B24" s="84" t="str">
        <f>IFERROR(VLOOKUP(D24,DB!A:K,11,0),"")</f>
        <v/>
      </c>
      <c r="C24" s="84"/>
      <c r="D24" s="84"/>
      <c r="E24" s="84"/>
      <c r="F24" s="126"/>
      <c r="G24" s="127">
        <f ca="1">IFERROR(NOW()-F24,"-")</f>
        <v>45937.556302777775</v>
      </c>
      <c r="H24" s="126"/>
      <c r="I24" s="84" t="str">
        <f>IFERROR(VLOOKUP(D24,DB!A:F,6,0),"")</f>
        <v/>
      </c>
      <c r="J24" s="84" t="str">
        <f>IFERROR(VLOOKUP(D24,DB!A:G,7,0),"")</f>
        <v/>
      </c>
      <c r="K24" s="84"/>
      <c r="L24" s="84" t="str">
        <f>IFERROR(VLOOKUP(D24,DB!A:I,9,0),"")</f>
        <v/>
      </c>
      <c r="M24" s="128"/>
    </row>
    <row r="25" spans="1:13" ht="15">
      <c r="A25" s="84"/>
      <c r="B25" s="84" t="str">
        <f>IFERROR(VLOOKUP(D25,DB!A:K,11,0),"")</f>
        <v/>
      </c>
      <c r="C25" s="84"/>
      <c r="D25" s="84"/>
      <c r="E25" s="84"/>
      <c r="F25" s="126"/>
      <c r="G25" s="127">
        <f ca="1">IFERROR(NOW()-F25,"-")</f>
        <v>45937.556302777775</v>
      </c>
      <c r="H25" s="126"/>
      <c r="I25" s="84" t="str">
        <f>IFERROR(VLOOKUP(D25,DB!A:F,6,0),"")</f>
        <v/>
      </c>
      <c r="J25" s="84" t="str">
        <f>IFERROR(VLOOKUP(D25,DB!A:G,7,0),"")</f>
        <v/>
      </c>
      <c r="K25" s="84"/>
      <c r="L25" s="84" t="str">
        <f>IFERROR(VLOOKUP(D25,DB!A:I,9,0),"")</f>
        <v/>
      </c>
    </row>
    <row r="26" spans="1:13" ht="15">
      <c r="A26" s="37"/>
      <c r="B26" s="37" t="str">
        <f>IFERROR(VLOOKUP(D26,DB!A:K,11,0),"")</f>
        <v/>
      </c>
      <c r="C26" s="37"/>
      <c r="D26" s="37"/>
      <c r="E26" s="37"/>
      <c r="F26" s="38"/>
      <c r="G26" s="39">
        <f ca="1">IFERROR(NOW()-F26,"-")</f>
        <v>45937.556302777775</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45937.556302777775</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45937.556302777775</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45937.556302777775</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45937.556302777775</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45937.556302777775</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45937.556302777775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45937.556302777775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45937.556302777775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45937.556302777775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45937.556302777775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45937.556302777775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45937.556302777775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45937.556302777775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45937.556302777775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45937.556302777775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45937.556302777775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45937.556302777775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45937.556302777775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45937.556302777775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45937.556302777775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45937.556302777775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45937.556302777775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45937.556302777775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45937.556302777775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45937.556302777775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45937.556302777775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45937.556302777775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45937.556302777775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45937.556302777775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45937.556302777775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45937.556302777775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45937.556302777775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45937.556302777775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45937.556302777775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45937.556302777775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45937.556302777775</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6"/>
      <c r="G63" s="127">
        <f ca="1">IFERROR(NOW()-F63,"-")</f>
        <v>45937.556302777775</v>
      </c>
      <c r="H63" s="126"/>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ca="1">IFERROR(NOW()-F64,"-")</f>
        <v>45937.556302777775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45937.556302777775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45937.556302777775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45937.556302777775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45937.556302777775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45937.556302777775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45937.556302777775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45937.556302777775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45937.556302777775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45937.556302777775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45937.556302777775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45937.556302777775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45937.556302777775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45937.556302777775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45937.556302777775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45937.556302777775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45937.556302777775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45937.556302777775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45937.556302777775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45937.556302777775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45937.556302777775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45937.556302777775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45937.556302777775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45937.556302777775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45937.556302777775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45937.556302777775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45937.556302777775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45937.556302777775</v>
      </c>
      <c r="H91" s="38"/>
      <c r="I91" s="37" t="str">
        <f>IFERROR(VLOOKUP(D91,DB!A:F,6,0),"")</f>
        <v/>
      </c>
      <c r="J91" s="37" t="str">
        <f>IFERROR(VLOOKUP(D91,DB!A:G,7,0),"")</f>
        <v/>
      </c>
      <c r="K91" s="37"/>
      <c r="L91" s="37" t="str">
        <f>IFERROR(VLOOKUP(D91,DB!A:I,9,0),"")</f>
        <v/>
      </c>
    </row>
    <row r="92" spans="1:12" ht="15">
      <c r="A92" s="84"/>
      <c r="B92" s="84" t="str">
        <f>IFERROR(VLOOKUP(D92,DB!A:K,11,0),"")</f>
        <v/>
      </c>
      <c r="C92" s="84"/>
      <c r="D92" s="84"/>
      <c r="E92" s="84"/>
      <c r="F92" s="126"/>
      <c r="G92" s="127">
        <f ca="1">IFERROR(NOW()-F92,"-")</f>
        <v>45937.556302777775</v>
      </c>
      <c r="H92" s="126"/>
      <c r="I92" s="84" t="str">
        <f>IFERROR(VLOOKUP(D92,DB!A:F,6,0),"")</f>
        <v/>
      </c>
      <c r="J92" s="84" t="str">
        <f>IFERROR(VLOOKUP(D92,DB!A:G,7,0),"")</f>
        <v/>
      </c>
      <c r="K92" s="84"/>
      <c r="L92" s="84" t="str">
        <f>IFERROR(VLOOKUP(D92,DB!A:I,9,0),"")</f>
        <v/>
      </c>
    </row>
    <row r="93" spans="1:12" ht="15">
      <c r="A93" s="37"/>
      <c r="B93" s="37" t="str">
        <f>IFERROR(VLOOKUP(D93,DB!A:K,11,0),"")</f>
        <v/>
      </c>
      <c r="C93" s="37"/>
      <c r="D93" s="37"/>
      <c r="E93" s="37"/>
      <c r="F93" s="38"/>
      <c r="G93" s="39">
        <f ca="1">IFERROR(NOW()-F93,"-")</f>
        <v>45937.556302777775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45937.556302777775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45937.556302777775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45937.556302777775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45937.556302777775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45937.556302777775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45937.556302777775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45937.556302777775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45937.556302777775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45937.556302777775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45937.556302777775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45937.556302777775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45937.556302777775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45937.556302777775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45937.556302777775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45937.556302777775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45937.556302777775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45937.556302777775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45937.556302777775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45937.556302777775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45937.556302777775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45937.556302777775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45937.556302777775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45937.556302777775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45937.556302777775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45937.556302777775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45937.556302777775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45937.556302777775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45937.556302777775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45937.556302777775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45937.556302777775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45937.556302777775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45937.556302777775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45937.556302777775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45937.556302777775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45937.556302777775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45937.556302777775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45937.556302777775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45937.556302777775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45937.556302777775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45937.556302777775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45937.556302777775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45937.556302777775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45937.556302777775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45937.556302777775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45937.556302777775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45937.556302777775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45937.556302777775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45937.556302777775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45937.556302777775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45937.556302777775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45937.556302777775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45937.556302777775</v>
      </c>
      <c r="H145" s="38"/>
      <c r="I145" s="37" t="str">
        <f>IFERROR(VLOOKUP(D145,DB!A:F,6,0),"")</f>
        <v/>
      </c>
      <c r="J145" s="37" t="str">
        <f>IFERROR(VLOOKUP(D145,DB!A:G,7,0),"")</f>
        <v/>
      </c>
      <c r="K145" s="37"/>
      <c r="L145" s="37" t="str">
        <f>IFERROR(VLOOKUP(D145,DB!A:I,9,0),"")</f>
        <v/>
      </c>
    </row>
    <row r="146" spans="1:12" ht="15">
      <c r="A146" s="84"/>
      <c r="B146" s="84" t="str">
        <f>IFERROR(VLOOKUP(D146,DB!A:K,11,0),"")</f>
        <v/>
      </c>
      <c r="C146" s="84"/>
      <c r="D146" s="84"/>
      <c r="E146" s="84"/>
      <c r="F146" s="126"/>
      <c r="G146" s="127">
        <f ca="1">IFERROR(NOW()-F146,"-")</f>
        <v>45937.556302777775</v>
      </c>
      <c r="H146" s="126"/>
      <c r="I146" s="84" t="str">
        <f>IFERROR(VLOOKUP(D146,DB!A:F,6,0),"")</f>
        <v/>
      </c>
      <c r="J146" s="84" t="str">
        <f>IFERROR(VLOOKUP(D146,DB!A:G,7,0),"")</f>
        <v/>
      </c>
      <c r="K146" s="84"/>
      <c r="L146" s="84" t="str">
        <f>IFERROR(VLOOKUP(D146,DB!A:I,9,0),"")</f>
        <v/>
      </c>
    </row>
    <row r="147" spans="1:12" ht="15"/>
    <row r="148" spans="1:12" ht="15"/>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3" ht="15"/>
    <row r="424" ht="15"/>
    <row r="425" ht="15"/>
    <row r="426" ht="15"/>
    <row r="427" ht="15"/>
    <row r="428" ht="15"/>
    <row r="429" ht="15"/>
    <row r="430"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1" ht="15"/>
    <row r="472" ht="15"/>
    <row r="473" ht="15"/>
    <row r="474" ht="15"/>
    <row r="476" ht="15"/>
    <row r="477" ht="15"/>
    <row r="478" ht="15"/>
    <row r="481" ht="15"/>
    <row r="482" ht="15"/>
    <row r="483" ht="15"/>
    <row r="484"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6" ht="15"/>
    <row r="797" ht="15"/>
    <row r="798" ht="15"/>
    <row r="799" ht="15"/>
    <row r="800" ht="15"/>
    <row r="801" ht="15"/>
    <row r="805" ht="15"/>
    <row r="806" ht="15"/>
    <row r="816" ht="15"/>
    <row r="821" ht="15"/>
    <row r="832" ht="15"/>
    <row r="833" ht="15"/>
    <row r="840" ht="15"/>
    <row r="841" ht="15"/>
    <row r="845" ht="15"/>
    <row r="846" ht="15"/>
    <row r="847" ht="15"/>
    <row r="854" ht="15"/>
    <row r="855" ht="15"/>
    <row r="856" ht="15"/>
    <row r="857" ht="15"/>
    <row r="859" ht="15"/>
    <row r="860" ht="15"/>
    <row r="861" ht="15"/>
    <row r="864" ht="15"/>
    <row r="865" ht="15"/>
    <row r="866" ht="15"/>
    <row r="867" ht="15"/>
    <row r="869" ht="15"/>
    <row r="870" ht="15"/>
    <row r="871" ht="15"/>
    <row r="872" ht="15"/>
    <row r="873" ht="15"/>
    <row r="874" ht="15"/>
    <row r="876" ht="15"/>
    <row r="877" ht="15"/>
    <row r="879" ht="15"/>
    <row r="880" ht="15"/>
    <row r="882" ht="15"/>
    <row r="883" ht="15"/>
    <row r="884" ht="15"/>
    <row r="886" ht="15"/>
    <row r="887" ht="15"/>
    <row r="888" ht="15"/>
    <row r="889" ht="15"/>
    <row r="890" ht="15"/>
    <row r="894" ht="15"/>
    <row r="895" ht="15"/>
    <row r="896" ht="15"/>
    <row r="897" ht="15"/>
    <row r="900" ht="15"/>
    <row r="901" ht="15"/>
    <row r="904" ht="15"/>
    <row r="945" ht="15"/>
    <row r="946" ht="15"/>
    <row r="949" ht="15"/>
    <row r="950" ht="15"/>
    <row r="957" ht="15"/>
    <row r="958" ht="15"/>
    <row r="961" ht="15"/>
    <row r="963" ht="15"/>
    <row r="965" ht="15"/>
    <row r="966" ht="15"/>
    <row r="967" ht="15"/>
    <row r="970" ht="15"/>
    <row r="971" ht="15"/>
    <row r="973" ht="15"/>
    <row r="976" ht="15"/>
    <row r="977" ht="15"/>
    <row r="979" ht="15"/>
    <row r="980" ht="15"/>
    <row r="981" ht="15"/>
    <row r="982" ht="15"/>
    <row r="983" ht="15"/>
    <row r="986" ht="15"/>
    <row r="987" ht="15"/>
    <row r="988" ht="15"/>
    <row r="989" ht="15"/>
    <row r="990" ht="15"/>
    <row r="991" ht="15"/>
    <row r="993" ht="15"/>
    <row r="995" ht="15"/>
    <row r="997" ht="15"/>
    <row r="998" ht="15"/>
    <row r="999" ht="15"/>
    <row r="1001" ht="15"/>
    <row r="1002" ht="15"/>
    <row r="1003" ht="15"/>
    <row r="1004" ht="15"/>
    <row r="1005" ht="15"/>
    <row r="1006" ht="15"/>
    <row r="1007" ht="15"/>
    <row r="1009" ht="15"/>
    <row r="1010" ht="15"/>
    <row r="1011" ht="15"/>
    <row r="1016" ht="15"/>
    <row r="1017" ht="15"/>
    <row r="1021" ht="15"/>
    <row r="1022" ht="15"/>
    <row r="1023" ht="15"/>
    <row r="1026" ht="15"/>
    <row r="1028" ht="15"/>
    <row r="1032" ht="15"/>
    <row r="1036" ht="15"/>
    <row r="1042" ht="15"/>
    <row r="1043" ht="15"/>
    <row r="1045" ht="15"/>
    <row r="1046" ht="15"/>
    <row r="1048" ht="15"/>
    <row r="1051" ht="15"/>
    <row r="1052" ht="15"/>
    <row r="1054" ht="15"/>
    <row r="1056" ht="15"/>
    <row r="1058" ht="15"/>
    <row r="1060" ht="15"/>
    <row r="1061" ht="15"/>
    <row r="1062" ht="15"/>
    <row r="1064" ht="15"/>
    <row r="1065" ht="15"/>
    <row r="1066" ht="15"/>
    <row r="1067" ht="15"/>
    <row r="1070" ht="15"/>
    <row r="1244" ht="15"/>
    <row r="1245" ht="15"/>
    <row r="1255" ht="15"/>
    <row r="1256" ht="15"/>
    <row r="1257" ht="15"/>
    <row r="1263" ht="15"/>
    <row r="1264" ht="15"/>
    <row r="1265" ht="15"/>
    <row r="1266" ht="15"/>
    <row r="1268" ht="15"/>
    <row r="1271" ht="15"/>
    <row r="1272" ht="15"/>
    <row r="1273" ht="15"/>
    <row r="1274" ht="15"/>
    <row r="1276" ht="15"/>
    <row r="1277" ht="15"/>
    <row r="1279" ht="15"/>
    <row r="1280" ht="15"/>
    <row r="1281" ht="15"/>
    <row r="1282" ht="15"/>
    <row r="1284" ht="15"/>
    <row r="1285" ht="15"/>
    <row r="1286" ht="15"/>
    <row r="1289" ht="15"/>
    <row r="1290" ht="15"/>
    <row r="1293" ht="15"/>
    <row r="1294" ht="15"/>
    <row r="1295" ht="15"/>
    <row r="1296" ht="15"/>
    <row r="1297" ht="15"/>
    <row r="1298" ht="15"/>
    <row r="1299" ht="15"/>
    <row r="1300" ht="15"/>
    <row r="1302" ht="15"/>
    <row r="1304" ht="15"/>
    <row r="1305" ht="15"/>
    <row r="1306" ht="15"/>
    <row r="1309" ht="15"/>
    <row r="1319" ht="15"/>
    <row r="1322" ht="15"/>
    <row r="1323" ht="15"/>
    <row r="1327" ht="15"/>
    <row r="1331" ht="15"/>
    <row r="1334" ht="15"/>
    <row r="1336" ht="15"/>
    <row r="1337" ht="15"/>
    <row r="1340" ht="15"/>
    <row r="1342" ht="15"/>
    <row r="1345" ht="15"/>
    <row r="1346" ht="15"/>
    <row r="1347" ht="15"/>
    <row r="1349" ht="15"/>
    <row r="1351" ht="15"/>
    <row r="1352" ht="15"/>
    <row r="1353" ht="15"/>
    <row r="1357" ht="15"/>
    <row r="1358" ht="15"/>
    <row r="1359" ht="15"/>
    <row r="1361" ht="15"/>
    <row r="1362" ht="15"/>
    <row r="1363" ht="15"/>
    <row r="1364" ht="15"/>
    <row r="136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6"/>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39072</v>
      </c>
      <c r="B2" s="112" t="s">
        <v>5398</v>
      </c>
      <c r="C2" s="129">
        <v>1</v>
      </c>
      <c r="D2" s="112" t="s">
        <v>34463</v>
      </c>
      <c r="E2" s="129" t="s">
        <v>39073</v>
      </c>
      <c r="F2" s="130">
        <v>45926.772847222222</v>
      </c>
      <c r="G2" s="81">
        <f ca="1">IFERROR(NOW()-F2,"-")</f>
        <v>10.783455555552791</v>
      </c>
      <c r="H2" s="131">
        <v>45927.449074074102</v>
      </c>
      <c r="I2" s="112" t="str">
        <f>IFERROR(VLOOKUP(D2,DB!A:F,6,0),"")</f>
        <v>SCECO</v>
      </c>
      <c r="J2" s="112" t="str">
        <f>IFERROR(VLOOKUP(D2,DB!A:G,7,0),"")</f>
        <v>Weak</v>
      </c>
      <c r="K2" s="129" t="s">
        <v>39074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45937.556302777775</v>
      </c>
      <c r="H3" s="131">
        <v>45927.987534722219</v>
      </c>
      <c r="I3" s="112" t="str">
        <f>IFERROR(VLOOKUP(D3,DB!A:F,6,0),"")</f>
        <v>SCECO</v>
      </c>
      <c r="J3" s="112" t="str">
        <f>IFERROR(VLOOKUP(D3,DB!A:G,7,0),"")</f>
        <v>Vandalized</v>
      </c>
      <c r="K3" s="129" t="s">
        <v>39075</v>
      </c>
      <c r="L3" s="118" t="str">
        <f>IFERROR(VLOOKUP(D3,DB!A:I,9,0),"")</f>
        <v>Latis</v>
      </c>
    </row>
    <row r="4" spans="1:16383" ht="31.5" customHeight="1">
      <c r="A4" s="129" t="s">
        <v>39076</v>
      </c>
      <c r="B4" s="112" t="s">
        <v>5398</v>
      </c>
      <c r="C4" s="129">
        <v>1</v>
      </c>
      <c r="D4" s="112" t="s">
        <v>32861</v>
      </c>
      <c r="E4" s="129" t="s">
        <v>39073</v>
      </c>
      <c r="F4" s="130">
        <v>45933.880972222221</v>
      </c>
      <c r="G4" s="81">
        <f ca="1">IFERROR(NOW()-F4,"-")</f>
        <v>3.6753305555539555</v>
      </c>
      <c r="H4" s="131">
        <v>45929.455266203702</v>
      </c>
      <c r="I4" s="112" t="str">
        <f>IFERROR(VLOOKUP(D4,DB!A:F,6,0),"")</f>
        <v>SCECO</v>
      </c>
      <c r="J4" s="112" t="str">
        <f>IFERROR(VLOOKUP(D4,DB!A:G,7,0),"")</f>
        <v>In progress</v>
      </c>
      <c r="K4" s="129" t="s">
        <v>39074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39077</v>
      </c>
      <c r="B5" s="112" t="s">
        <v>5398</v>
      </c>
      <c r="C5" s="129">
        <v>1</v>
      </c>
      <c r="D5" s="112" t="s">
        <v>33408</v>
      </c>
      <c r="E5" s="129" t="s">
        <v>38964</v>
      </c>
      <c r="F5" s="130">
        <v>45934.942245370374</v>
      </c>
      <c r="G5" s="81">
        <f ca="1">IFERROR(NOW()-F5,"-")</f>
        <v>2.6140574074015603</v>
      </c>
      <c r="H5" s="131">
        <v>45934.470231481479</v>
      </c>
      <c r="I5" s="112" t="str">
        <f>IFERROR(VLOOKUP(D5,DB!A:F,6,0),"")</f>
        <v>SCECO</v>
      </c>
      <c r="J5" s="112" t="str">
        <f>IFERROR(VLOOKUP(D5,DB!A:G,7,0),"")</f>
        <v>Dead</v>
      </c>
      <c r="K5" s="129" t="s">
        <v>39074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39078</v>
      </c>
      <c r="B6" s="112" t="str">
        <f>IFERROR(VLOOKUP(D6,DB!A:K,11,0),"")</f>
        <v>R6</v>
      </c>
      <c r="C6" s="114">
        <v>2</v>
      </c>
      <c r="D6" s="112" t="s">
        <v>32847</v>
      </c>
      <c r="E6" s="115" t="s">
        <v>38964</v>
      </c>
      <c r="F6" s="116">
        <v>45937.498900462961</v>
      </c>
      <c r="G6" s="81">
        <f ca="1">IFERROR(NOW()-F6,"-")</f>
        <v>5.7402314814680722E-2</v>
      </c>
      <c r="H6" s="116">
        <v>45937.477210648147</v>
      </c>
      <c r="I6" s="112" t="str">
        <f>IFERROR(VLOOKUP(D6,DB!A:F,6,0),"")</f>
        <v>SCECO</v>
      </c>
      <c r="J6" s="112" t="str">
        <f>IFERROR(VLOOKUP(D6,DB!A:G,7,0),"")</f>
        <v>Dead</v>
      </c>
      <c r="K6" s="117" t="s">
        <v>39079</v>
      </c>
      <c r="L6" s="118" t="str">
        <f>IFERROR(VLOOKUP(D6,DB!A:I,9,0),"")</f>
        <v>Latis</v>
      </c>
    </row>
    <row r="7" spans="1:16383" ht="31.5" customHeight="1">
      <c r="A7" s="113"/>
      <c r="B7" s="112" t="str">
        <f>IFERROR(VLOOKUP(D7,DB!A:K,11,0),"")</f>
        <v/>
      </c>
      <c r="C7" s="114"/>
      <c r="D7" s="112"/>
      <c r="E7" s="115"/>
      <c r="F7" s="116"/>
      <c r="G7" s="81">
        <f ca="1">IFERROR(NOW()-F7,"-")</f>
        <v>45937.556302777775</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45937.556302777775</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45937.556302777775</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45937.556302777775</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45937.556302777775</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45937.556302777775</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45937.556302777775</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45937.556302777775</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45937.556302777775</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45937.556302777775</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45937.556302777775</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45937.556302777775</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45937.556302777775</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45937.556302777775</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45937.556302777775</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45937.556302777775</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45937.556302777775</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45937.556302777775</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45937.556302777775</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45937.556302777775</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45937.556302777775</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45937.556302777775</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45937.556302777775</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45937.556302777775</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45937.556302777775</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45937.556302777775</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45937.556302777775</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45937.556302777775</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45937.556302777775</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45937.556302777775</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45937.556302777775</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45937.556302777775</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45937.556302777775</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45937.556302777775</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45937.556302777775</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45937.556302777775</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45937.556302777775</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45937.556302777775</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45937.556302777775</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45937.556302777775</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45937.556302777775</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45937.556302777775</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45937.556302777775</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45937.556302777775</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45937.556302777775</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45937.556302777775</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45937.556302777775</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45937.556302777775</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45937.556302777775</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45937.556302777775</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45937.556302777775</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45937.556302777775</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45937.556302777775</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45937.556302777775</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45937.556302777775</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45937.556302777775</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45937.556302777775</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45937.556302777775</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45937.556302777775</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45937.556302777775</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45937.556302777775</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45937.556302777775</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45937.556302777775</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45937.556302777775</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45937.556302777775</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45937.556302777775</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45937.556302777775</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45937.556302777775</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45937.556302777775</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45937.556302777775</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45937.556302777775</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45937.556302777775</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45937.556302777775</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45937.556302777775</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45937.556302777775</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45937.556302777775</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45937.556302777775</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45937.556302777775</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45937.556302777775</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45937.556302777775</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45937.556302777775</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45937.556302777775</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45937.556302777775</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45937.556302777775</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45937.556302777775</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45937.556302777775</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45937.556302777775</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45937.556302777775</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45937.556302777775</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45937.556302777775</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45937.556302777775</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45937.556302777775</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45937.556302777775</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45937.556302777775</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45937.556302777775</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45937.556302777775</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45937.556302777775</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45937.556302777775</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45937.556302777775</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45937.556302777775</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45937.556302777775</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45937.556302777775</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45937.556302777775</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45937.556302777775</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45937.556302777775</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45937.556302777775</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45937.556302777775</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45937.556302777775</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45937.556302777775</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45937.556302777775</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45937.556302777775</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45937.556302777775</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45937.556302777775</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45937.556302777775</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45937.556302777775</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45937.556302777775</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45937.556302777775</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45937.556302777775</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45937.556302777775</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45937.556302777775</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45937.556302777775</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45937.556302777775</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45937.556302777775</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45937.556302777775</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45937.556302777775</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45937.556302777775</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45937.556302777775</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45937.556302777775</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45937.556302777775</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45937.556302777775</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45937.556302777775</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45937.556302777775</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45937.556302777775</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45937.556302777775</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45937.556302777775</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45937.556302777775</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45937.556302777775</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45937.556302777775</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45937.556302777775</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45937.556302777775</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45937.556302777775</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45937.556302777775</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45937.556302777775</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45937.556302777775</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45937.556302777775</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45937.556302777775</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45937.556302777775</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45937.556302777775</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45937.556302777775</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45937.556302777775</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45937.556302777775</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45937.556302777775</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45937.556302777775</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45937.556302777775</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45937.556302777775</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45937.556302777775</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45937.556302777775</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45937.556302777775</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45937.556302777775</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45937.556302777775</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45937.556302777775</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45937.556302777775</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45937.556302777775</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45937.556302777775</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45937.556302777775</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45937.556302777775</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45937.556302777775</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45937.556302777775</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45937.556302777775</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45937.556302777775</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45937.556302777775</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45937.556302777775</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45937.556302777775</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45937.556302777775</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45937.556302777775</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45937.556302777775</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45937.556302777775</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45937.556302777775</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45937.556302777775</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45937.556302777775</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45937.556302777775</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45937.556302777775</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45937.556302777775</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45937.556302777775</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45937.556302777775</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45937.556302777775</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45937.556302777775</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45937.556302777775</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45937.556302777775</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45937.556302777775</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45937.556302777775</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45937.556302777775</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45937.556302777775</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45937.556302777775</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45937.556302777775</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45937.556302777775</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45937.556302777775</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45937.556302777775</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45937.556302777775</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45937.556302777775</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45937.556302777775</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45937.556302777775</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45937.556302777775</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45937.556302777775</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45937.556302777775</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45937.556302777775</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45937.556302777775</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45937.556302777775</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45937.556302777775</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45937.556302777775</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45937.556302777775</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45937.556302777775</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45937.556302777775</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45937.556302777775</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45937.556302777775</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45937.556302777775</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45937.556302777775</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45937.556302777775</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45937.556302777775</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45937.556302777775</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45937.556302777775</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45937.556302777775</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45937.556302777775</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45937.556302777775</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45937.556302777775</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45937.556302777775</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45937.556302777775</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45937.556302777775</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45937.556302777775</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45937.556302777775</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45937.556302777775</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45937.556302777775</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45937.556302777775</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45937.556302777775</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45937.556302777775</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45937.556302777775</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45937.556302777775</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45937.556302777775</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45937.556302777775</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45937.556302777775</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45937.556302777775</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45937.556302777775</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45937.556302777775</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45937.556302777775</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45937.556302777775</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45937.556302777775</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45937.556302777775</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45937.556302777775</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45937.556302777775</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45937.556302777775</v>
      </c>
      <c r="H256" s="116"/>
      <c r="I256" s="112" t="str">
        <f>IFERROR(VLOOKUP(D256,DB!A:F,6,0),"")</f>
        <v/>
      </c>
      <c r="J256" s="111" t="str">
        <f>IFERROR(VLOOKUP(D256,DB!A:G,7,0),"")</f>
        <v/>
      </c>
      <c r="K256" s="117"/>
      <c r="L256" s="118" t="str">
        <f>IFERROR(VLOOKUP(D256,DB!A:I,9,0),"")</f>
        <v/>
      </c>
    </row>
  </sheetData>
  <dataValidations count="2">
    <dataValidation allowBlank="1" showInputMessage="1" showErrorMessage="1" sqref="E1" xr:uid="{380493DB-286A-4683-AF55-C78F04945A49}"/>
    <dataValidation type="list" allowBlank="1" showInputMessage="1" showErrorMessage="1" sqref="E3 E5:E2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2025-10-07T10:21:07Z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