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004" documentId="13_ncr:1_{F6CB121F-512D-4AA6-A0C1-0FB36C537598}" xr6:coauthVersionLast="47" xr6:coauthVersionMax="47" xr10:uidLastSave="{CC756738-7412-4569-8B6D-E7BC01C83F4F}"/>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<sst xmlns="http://schemas.openxmlformats.org/spreadsheetml/2006/main" count="179033" uniqueCount="39109">
  <si>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</si>
  <si>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</si>
  <si>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</si>
  <si>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</si>
  <si>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</si>
  <si>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</si>
  <si>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</si>
  <si>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</si>
  <si>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</si>
  <si>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</si>
  <si>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</si>
  <si>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</si>
  <si>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</si>
  <si>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</si>
  <si>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</si>
  <si>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</si>
  <si>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</si>
  <si>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</si>
  <si>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</si>
  <si>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</si>
  <si>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</si>
  <si>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</si>
  <si>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</si>
  <si>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</si>
  <si>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</si>
  <si>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</si>
  <si>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</si>
  <si>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</si>
  <si>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</si>
  <si>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</si>
  <si>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</si>
  <si>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</si>
  <si>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</si>
  <si>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</si>
  <si>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</si>
  <si>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</si>
  <si>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</si>
  <si>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</si>
  <si>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</si>
  <si>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</si>
  <si>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</si>
  <si>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</si>
  <si>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</si>
  <si>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</si>
  <si>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</si>
  <si>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</si>
  <si>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</si>
  <si>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</si>
  <si>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</si>
  <si>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</si>
  <si>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</si>
  <si>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</si>
  <si>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</si>
  <si>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</si>
  <si>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</si>
  <si>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</si>
  <si>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</si>
  <si>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</si>
  <si>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</si>
  <si>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</si>
  <si>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</si>
  <si>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</si>
  <si>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</si>
  <si>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</si>
  <si>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</si>
  <si>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</si>
  <si>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</si>
  <si>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</si>
  <si>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</si>
  <si>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</si>
  <si>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</si>
  <si>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</si>
  <si>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</si>
  <si>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</si>
  <si>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</si>
  <si>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</si>
  <si>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</si>
  <si>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</si>
  <si>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</si>
  <si>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</si>
  <si>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</si>
  <si>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</si>
  <si>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</si>
  <si>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</si>
  <si>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</si>
  <si>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</si>
  <si>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</si>
  <si>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</si>
  <si>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</si>
  <si>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</si>
  <si>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</si>
  <si>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</si>
  <si>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</si>
  <si>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</si>
  <si>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</si>
  <si>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</si>
  <si>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</si>
  <si>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</si>
  <si>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</si>
  <si>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</si>
  <si>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</si>
  <si>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</si>
  <si>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</si>
  <si>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</si>
  <si>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</si>
  <si>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</si>
  <si>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</si>
  <si>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</si>
  <si>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</si>
  <si>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</si>
  <si>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</si>
  <si>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</si>
  <si>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</si>
  <si>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</si>
  <si>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</si>
  <si>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</si>
  <si>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</si>
  <si>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</si>
  <si>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</si>
  <si>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</si>
  <si>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</si>
  <si>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</si>
  <si>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</si>
  <si>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</si>
  <si>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</si>
  <si>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</si>
  <si>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</si>
  <si>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</si>
  <si>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</si>
  <si>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</si>
  <si>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</si>
  <si>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</si>
  <si>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</si>
  <si>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</si>
  <si>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</si>
  <si>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</si>
  <si>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</si>
  <si>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</si>
  <si>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</si>
  <si>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</si>
  <si>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</si>
  <si>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</si>
  <si>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</si>
  <si>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</si>
  <si>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</si>
  <si>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</si>
  <si>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</si>
  <si>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</si>
  <si>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</si>
  <si>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</si>
  <si>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</si>
  <si>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</si>
  <si>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</si>
  <si>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</si>
  <si>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</si>
  <si>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</si>
  <si>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</si>
  <si>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</si>
  <si>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</si>
  <si>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</si>
  <si>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</si>
  <si>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</si>
  <si>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</si>
  <si>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</si>
  <si>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</si>
  <si>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</si>
  <si>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</si>
  <si>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</si>
  <si>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</si>
  <si>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</si>
  <si>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</si>
  <si>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</si>
  <si>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</si>
  <si>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</si>
  <si>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</si>
  <si>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</si>
  <si>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</si>
  <si>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</si>
  <si>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</si>
  <si>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</si>
  <si>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</si>
  <si>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</si>
  <si>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</si>
  <si>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</si>
  <si>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</si>
  <si>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</si>
  <si>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</si>
  <si>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</si>
  <si>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</si>
  <si>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</si>
  <si>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</si>
  <si>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</si>
  <si>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</si>
  <si>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</si>
  <si>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</si>
  <si>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</si>
  <si>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</si>
  <si>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</si>
  <si>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</si>
  <si>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</si>
  <si>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</si>
  <si>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</si>
  <si>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</si>
  <si>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</si>
  <si>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</si>
  <si>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</si>
  <si>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</si>
  <si>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</si>
  <si>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</si>
  <si>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</si>
  <si>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</si>
  <si>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</si>
  <si>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</si>
  <si>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</si>
  <si>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</si>
  <si>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</si>
  <si>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</si>
  <si>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</si>
  <si>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</si>
  <si>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</si>
  <si>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</si>
  <si>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</si>
  <si>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</si>
  <si>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</si>
  <si>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</si>
  <si>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</si>
  <si>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</si>
  <si>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</si>
  <si>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</si>
  <si>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</si>
  <si>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</si>
  <si>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</si>
  <si>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</si>
  <si>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</si>
  <si>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</si>
  <si>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</si>
  <si>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</si>
  <si>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</si>
  <si>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</si>
  <si>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</si>
  <si>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</si>
  <si>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</si>
  <si>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</si>
  <si>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</si>
  <si>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</si>
  <si>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</si>
  <si>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</si>
  <si>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</si>
  <si>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</si>
  <si>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</si>
  <si>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</si>
  <si>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</si>
  <si>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</si>
  <si>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</si>
  <si>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</si>
  <si>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</si>
  <si>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</si>
  <si>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</si>
  <si>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</si>
  <si>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</si>
  <si>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</si>
  <si>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</si>
  <si>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</si>
  <si>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</si>
  <si>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</si>
  <si>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</si>
  <si>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</si>
  <si>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</si>
  <si>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</si>
  <si>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</si>
  <si>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</si>
  <si>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</si>
  <si>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</si>
  <si>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</si>
  <si>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</si>
  <si>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</si>
  <si>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</si>
  <si>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</si>
  <si>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</si>
  <si>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</si>
  <si>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</si>
  <si>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</si>
  <si>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</si>
  <si>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</si>
  <si>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</si>
  <si>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</si>
  <si>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</si>
  <si>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</si>
  <si>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</si>
  <si>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</si>
  <si>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</si>
  <si>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</si>
  <si>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</si>
  <si>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</si>
  <si>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</si>
  <si>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</si>
  <si>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</si>
  <si>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</si>
  <si>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</si>
  <si>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</si>
  <si>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</si>
  <si>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</si>
  <si>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</si>
  <si>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</si>
  <si>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</si>
  <si>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</si>
  <si>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</si>
  <si>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</si>
  <si>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</si>
  <si>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</si>
  <si>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</si>
  <si>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</si>
  <si>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</si>
  <si>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</si>
  <si>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</si>
  <si>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</si>
  <si>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</si>
  <si>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</si>
  <si>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</si>
  <si>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</si>
  <si>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</si>
  <si>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</si>
  <si>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</si>
  <si>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</si>
  <si>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</si>
  <si>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</si>
  <si>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</si>
  <si>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</si>
  <si>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</si>
  <si>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</si>
  <si>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</si>
  <si>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</si>
  <si>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</si>
  <si>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</si>
  <si>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</si>
  <si>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</si>
  <si>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</si>
  <si>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</si>
  <si>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</si>
  <si>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</si>
  <si>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</si>
  <si>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</si>
  <si>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</si>
  <si>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</si>
  <si>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</si>
  <si>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</si>
  <si>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</si>
  <si>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</si>
  <si>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</si>
  <si>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</si>
  <si>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</si>
  <si>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</si>
  <si>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</si>
  <si>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</si>
  <si>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</si>
  <si>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</si>
  <si>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</si>
  <si>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</si>
  <si>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</si>
  <si>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</si>
  <si>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</si>
  <si>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</si>
  <si>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</si>
  <si>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</si>
  <si>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</si>
  <si>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</si>
  <si>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</si>
  <si>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</si>
  <si>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</si>
  <si>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</si>
  <si>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</si>
  <si>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</si>
  <si>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</si>
  <si>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</si>
  <si>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</si>
  <si>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</si>
  <si>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</si>
  <si>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</si>
  <si>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</si>
  <si>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</si>
  <si>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</si>
  <si>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</si>
  <si>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</si>
  <si>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</si>
  <si>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</si>
  <si>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</si>
  <si>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</si>
  <si>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</si>
  <si>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</si>
  <si>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</si>
  <si>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</si>
  <si>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</si>
  <si>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</si>
  <si>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</si>
  <si>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</si>
  <si>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</si>
  <si>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</si>
  <si>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</si>
  <si>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</si>
  <si>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</si>
  <si>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</si>
  <si>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</si>
  <si>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</si>
  <si>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</si>
  <si>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</si>
  <si>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</si>
  <si>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</si>
  <si>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</si>
  <si>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</si>
  <si>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</si>
  <si>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</si>
  <si>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</si>
  <si>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</si>
  <si>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</si>
  <si>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</si>
  <si>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</si>
  <si>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</si>
  <si>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</si>
  <si>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</si>
  <si>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</si>
  <si>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</si>
  <si>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</si>
  <si>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</si>
  <si>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</si>
  <si>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</si>
  <si>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</si>
  <si>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</si>
  <si>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</si>
  <si>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</si>
  <si>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</si>
  <si>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</si>
  <si>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</si>
  <si>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</si>
  <si>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</si>
  <si>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</si>
  <si>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</si>
  <si>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</si>
  <si>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</si>
  <si>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</si>
  <si>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</si>
  <si>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</si>
  <si>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</si>
  <si>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</si>
  <si>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</si>
  <si>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</si>
  <si>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</si>
  <si>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</si>
  <si>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</si>
  <si>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</si>
  <si>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</si>
  <si>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</si>
  <si>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</si>
  <si>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</si>
  <si>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</si>
  <si>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</si>
  <si>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</si>
  <si>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</si>
  <si>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</si>
  <si>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</si>
  <si>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</si>
  <si>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</si>
  <si>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</si>
  <si>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</si>
  <si>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</si>
  <si>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</si>
  <si>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</si>
  <si>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</si>
  <si>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</si>
  <si>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</si>
  <si>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</si>
  <si>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</si>
  <si>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</si>
  <si>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</si>
  <si>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</si>
  <si>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</si>
  <si>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</si>
  <si>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</si>
  <si>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</si>
  <si>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</si>
  <si>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</si>
  <si>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</si>
  <si>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</si>
  <si>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</si>
  <si>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</si>
  <si>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</si>
  <si>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</si>
  <si>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</si>
  <si>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</si>
  <si>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</si>
  <si>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</si>
  <si>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</si>
  <si>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</si>
  <si>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</si>
  <si>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</si>
  <si>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</si>
  <si>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</si>
  <si>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</si>
  <si>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</si>
  <si>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</si>
  <si>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</si>
  <si>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</si>
  <si>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</si>
  <si>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</si>
  <si>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</si>
  <si>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</si>
  <si>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</si>
  <si>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</si>
  <si>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</si>
  <si>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</si>
  <si>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</si>
  <si>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</si>
  <si>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</si>
  <si>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</si>
  <si>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</si>
  <si>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</si>
  <si>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</si>
  <si>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</si>
  <si>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</si>
  <si>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</si>
  <si>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</si>
  <si>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</si>
  <si>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</si>
  <si>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</si>
  <si>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</si>
  <si>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</si>
  <si>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</si>
  <si>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</si>
  <si>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</si>
  <si>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</si>
  <si>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</si>
  <si>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</si>
  <si>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</si>
  <si>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</si>
  <si>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</si>
  <si>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</si>
  <si>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</si>
  <si>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</si>
  <si>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</si>
  <si>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</si>
  <si>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</si>
  <si>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</si>
  <si>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</si>
  <si>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</si>
  <si>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</si>
  <si>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</si>
  <si>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</si>
  <si>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</si>
  <si>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</si>
  <si>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</si>
  <si>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</si>
  <si>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</si>
  <si>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</si>
  <si>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</si>
  <si>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</si>
  <si>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</si>
  <si>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</si>
  <si>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</si>
  <si>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</si>
  <si>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</si>
  <si>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</si>
  <si>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</si>
  <si>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</si>
  <si>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</si>
  <si>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</si>
  <si>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</si>
  <si>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</si>
  <si>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</si>
  <si>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</si>
  <si>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</si>
  <si>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</si>
  <si>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</si>
  <si>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</si>
  <si>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</si>
  <si>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</si>
  <si>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</si>
  <si>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</si>
  <si>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</si>
  <si>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</si>
  <si>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</si>
  <si>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</si>
  <si>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</si>
  <si>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</si>
  <si>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</si>
  <si>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</si>
  <si>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</si>
  <si>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</si>
  <si>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</si>
  <si>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</si>
  <si>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</si>
  <si>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</si>
  <si>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</si>
  <si>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</si>
  <si>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</si>
  <si>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</si>
  <si>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</si>
  <si>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</si>
  <si>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</si>
  <si>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</si>
  <si>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</si>
  <si>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</si>
  <si>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</si>
  <si>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</si>
  <si>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</si>
  <si>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</si>
  <si>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</si>
  <si>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</si>
  <si>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</si>
  <si>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</si>
  <si>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</si>
  <si>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</si>
  <si>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</si>
  <si>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</si>
  <si>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</si>
  <si>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</si>
  <si>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</si>
  <si>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</si>
  <si>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</si>
  <si>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</si>
  <si>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</si>
  <si>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</si>
  <si>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</si>
  <si>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</si>
  <si>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</si>
  <si>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</si>
  <si>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</si>
  <si>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</si>
  <si>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</si>
  <si>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</si>
  <si>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</si>
  <si>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</si>
  <si>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</si>
  <si>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</si>
  <si>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</si>
  <si>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</si>
  <si>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</si>
  <si>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</si>
  <si>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</si>
  <si>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</si>
  <si>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</si>
  <si>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</si>
  <si>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</si>
  <si>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</si>
  <si>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</si>
  <si>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</si>
  <si>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</si>
  <si>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</si>
  <si>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</si>
  <si>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</si>
  <si>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</si>
  <si>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</si>
  <si>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</si>
  <si>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</si>
  <si>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</si>
  <si>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</si>
  <si>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</si>
  <si>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</si>
  <si>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</si>
  <si>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</si>
  <si>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</si>
  <si>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</si>
  <si>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</si>
  <si>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</si>
  <si>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</si>
  <si>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</si>
  <si>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</si>
  <si>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</si>
  <si>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</si>
  <si>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</si>
  <si>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</si>
  <si>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</si>
  <si>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</si>
  <si>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</si>
  <si>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</si>
  <si>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</si>
  <si>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</si>
  <si>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</si>
  <si>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</si>
  <si>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</si>
  <si>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</si>
  <si>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</si>
  <si>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</si>
  <si>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</si>
  <si>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</si>
  <si>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</si>
  <si>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</si>
  <si>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</si>
  <si>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</si>
  <si>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</si>
  <si>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</si>
  <si>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</si>
  <si>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</si>
  <si>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</si>
  <si>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</si>
  <si>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</si>
  <si>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</si>
  <si>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</si>
  <si>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</si>
  <si>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</si>
  <si>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</si>
  <si>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</si>
  <si>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</si>
  <si>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</si>
  <si>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</si>
  <si>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</si>
  <si>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</si>
  <si>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</si>
  <si>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</si>
  <si>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</si>
  <si>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</si>
  <si>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</si>
  <si>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</si>
  <si>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</si>
  <si>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</si>
  <si>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</si>
  <si>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</si>
  <si>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</si>
  <si>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</si>
  <si>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</si>
  <si>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</si>
  <si>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</si>
  <si>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</si>
  <si>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</si>
  <si>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</si>
  <si>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</si>
  <si>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</si>
  <si>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</si>
  <si>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</si>
  <si>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</si>
  <si>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</si>
  <si>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</si>
  <si>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</si>
  <si>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</si>
  <si>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</si>
  <si>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</si>
  <si>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</si>
  <si>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</si>
  <si>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</si>
  <si>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</si>
  <si>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</si>
  <si>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</si>
  <si>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</si>
  <si>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</si>
  <si>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</si>
  <si>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</si>
  <si>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</si>
  <si>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</si>
  <si>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</si>
  <si>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</si>
  <si>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</si>
  <si>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</si>
  <si>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</si>
  <si>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</si>
  <si>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</si>
  <si>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</si>
  <si>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</si>
  <si>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</si>
  <si>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</si>
  <si>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</si>
  <si>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</si>
  <si>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</si>
  <si>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</si>
  <si>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</si>
  <si>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</si>
  <si>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</si>
  <si>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</si>
  <si>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</si>
  <si>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</si>
  <si>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</si>
  <si>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</si>
  <si>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</si>
  <si>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</si>
  <si>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</si>
  <si>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</si>
  <si>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</si>
  <si>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</si>
  <si>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</si>
  <si>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</si>
  <si>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</si>
  <si>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</si>
  <si>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</si>
  <si>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</si>
  <si>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</si>
  <si>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</si>
  <si>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</si>
  <si>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</si>
  <si>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</si>
  <si>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</si>
  <si>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</si>
  <si>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</si>
  <si>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</si>
  <si>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</si>
  <si>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</si>
  <si>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</si>
  <si>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</si>
  <si>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</si>
  <si>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</si>
  <si>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</si>
  <si>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</si>
  <si>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</si>
  <si>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</si>
  <si>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</si>
  <si>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</si>
  <si>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</si>
  <si>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</si>
  <si>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</si>
  <si>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</si>
  <si>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</si>
  <si>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</si>
  <si>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</si>
  <si>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</si>
  <si>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</si>
  <si>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</si>
  <si>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</si>
  <si>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</si>
  <si>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</si>
  <si>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</si>
  <si>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</si>
  <si>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</si>
  <si>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</si>
  <si>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</si>
  <si>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</si>
  <si>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</si>
  <si>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</si>
  <si>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</si>
  <si>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</si>
  <si>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</si>
  <si>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</si>
  <si>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</si>
  <si>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</si>
  <si>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</si>
  <si>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</si>
  <si>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</si>
  <si>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</si>
  <si>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</si>
  <si>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</si>
  <si>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</si>
  <si>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</si>
  <si>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</si>
  <si>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</si>
  <si>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</si>
  <si>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</si>
  <si>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</si>
  <si>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</si>
  <si>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</si>
  <si>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</si>
  <si>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</si>
  <si>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</si>
  <si>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</si>
  <si>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</si>
  <si>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</si>
  <si>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</si>
  <si>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</si>
  <si>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</si>
  <si>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</si>
  <si>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</si>
  <si>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</si>
  <si>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</si>
  <si>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</si>
  <si>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</si>
  <si>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</si>
  <si>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</si>
  <si>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</si>
  <si>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</si>
  <si>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</si>
  <si>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</si>
  <si>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</si>
  <si>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</si>
  <si>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</si>
  <si>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</si>
  <si>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</si>
  <si>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</si>
  <si>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</si>
  <si>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</si>
  <si>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</si>
  <si>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</si>
  <si>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</si>
  <si>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</si>
  <si>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</si>
  <si>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</si>
  <si>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</si>
  <si>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</si>
  <si>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</si>
  <si>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</si>
  <si>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</si>
  <si>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</si>
  <si>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</si>
  <si>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</si>
  <si>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</si>
  <si>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</si>
  <si>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</si>
  <si>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</si>
  <si>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</si>
  <si>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</si>
  <si>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</si>
  <si>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</si>
  <si>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</si>
  <si>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</si>
  <si>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</si>
  <si>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</si>
  <si>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</si>
  <si>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</si>
  <si>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</si>
  <si>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</si>
  <si>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</si>
  <si>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</si>
  <si>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</si>
  <si>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</si>
  <si>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</si>
  <si>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</si>
  <si>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</si>
  <si>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</si>
  <si>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</si>
  <si>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</si>
  <si>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</si>
  <si>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</si>
  <si>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</si>
  <si>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</si>
  <si>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</si>
  <si>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</si>
  <si>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</si>
  <si>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</si>
  <si>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</si>
  <si>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</si>
  <si>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</si>
  <si>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</si>
  <si>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</si>
  <si>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</si>
  <si>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</si>
  <si>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</si>
  <si>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</si>
  <si>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</si>
  <si>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</si>
  <si>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</si>
  <si>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</si>
  <si>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</si>
  <si>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</si>
  <si>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</si>
  <si>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</si>
  <si>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</si>
  <si>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</si>
  <si>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</si>
  <si>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</si>
  <si>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</si>
  <si>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</si>
  <si>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</si>
  <si>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</si>
  <si>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</si>
  <si>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</si>
  <si>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</si>
  <si>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</si>
  <si>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</si>
  <si>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</si>
  <si>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</si>
  <si>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</si>
  <si>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</si>
  <si>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</si>
  <si>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</si>
  <si>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</si>
  <si>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</si>
  <si>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</si>
  <si>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</si>
  <si>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</si>
  <si>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</si>
  <si>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</si>
  <si>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</si>
  <si>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</si>
  <si>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</si>
  <si>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</si>
  <si>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</si>
  <si>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</si>
  <si>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</si>
  <si>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</si>
  <si>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</si>
  <si>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</si>
  <si>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</si>
  <si>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</si>
  <si>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</si>
  <si>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</si>
  <si>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</si>
  <si>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</si>
  <si>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</si>
  <si>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</si>
  <si>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</si>
  <si>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</si>
  <si>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</si>
  <si>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</si>
  <si>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</si>
  <si>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</si>
  <si>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</si>
  <si>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</si>
  <si>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</si>
  <si>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</si>
  <si>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</si>
  <si>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</si>
  <si>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</si>
  <si>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</si>
  <si>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</si>
  <si>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</si>
  <si>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</si>
  <si>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</si>
  <si>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</si>
  <si>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</si>
  <si>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</si>
  <si>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</si>
  <si>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</si>
  <si>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</si>
  <si>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</si>
  <si>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</si>
  <si>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</si>
  <si>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</si>
  <si>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</si>
  <si>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</si>
  <si>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</si>
  <si>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</si>
  <si>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</si>
  <si>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</si>
  <si>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</si>
  <si>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</si>
  <si>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</si>
  <si>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</si>
  <si>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</si>
  <si>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</si>
  <si>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</si>
  <si>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</si>
  <si>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</si>
  <si>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</si>
  <si>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</si>
  <si>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</si>
  <si>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</si>
  <si>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</si>
  <si>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</si>
  <si>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</si>
  <si>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</si>
  <si>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</si>
  <si>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</si>
  <si>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</si>
  <si>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</si>
  <si>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</si>
  <si>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</si>
  <si>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</si>
  <si>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</si>
  <si>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</si>
  <si>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</si>
  <si>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</si>
  <si>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</si>
  <si>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</si>
  <si>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</si>
  <si>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</si>
  <si>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</si>
  <si>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</si>
  <si>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</si>
  <si>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</si>
  <si>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</si>
  <si>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</si>
  <si>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</si>
  <si>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</si>
  <si>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</si>
  <si>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</si>
  <si>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</si>
  <si>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</si>
  <si>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</si>
  <si>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</si>
  <si>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</si>
  <si>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</si>
  <si>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</si>
  <si>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</si>
  <si>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</si>
  <si>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</si>
  <si>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</si>
  <si>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</si>
  <si>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</si>
  <si>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</si>
  <si>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</si>
  <si>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</si>
  <si>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</si>
  <si>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</si>
  <si>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</si>
  <si>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</si>
  <si>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</si>
  <si>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</si>
  <si>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</si>
  <si>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</si>
  <si>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</si>
  <si>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</si>
  <si>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</si>
  <si>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</si>
  <si>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</si>
  <si>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</si>
  <si>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</si>
  <si>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</si>
  <si>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</si>
  <si>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</si>
  <si>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</si>
  <si>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</si>
  <si>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</si>
  <si>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</si>
  <si>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</si>
  <si>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</si>
  <si>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</si>
  <si>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</si>
  <si>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</si>
  <si>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</si>
  <si>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</si>
  <si>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</si>
  <si>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</si>
  <si>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</si>
  <si>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</si>
  <si>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</si>
  <si>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</si>
  <si>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</si>
  <si>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</si>
  <si>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</si>
  <si>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</si>
  <si>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</si>
  <si>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</si>
  <si>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</si>
  <si>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</si>
  <si>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</si>
  <si>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</si>
  <si>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</si>
  <si>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</si>
  <si>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</si>
  <si>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</si>
  <si>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</si>
  <si>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</si>
  <si>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</si>
  <si>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</si>
  <si>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</si>
  <si>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</si>
  <si>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</si>
  <si>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</si>
  <si>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</si>
  <si>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</si>
  <si>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</si>
  <si>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</si>
  <si>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</si>
  <si>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</si>
  <si>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</si>
  <si>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</si>
  <si>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</si>
  <si>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</si>
  <si>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</si>
  <si>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</si>
  <si>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</si>
  <si>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</si>
  <si>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</si>
  <si>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</si>
  <si>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</si>
  <si>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</si>
  <si>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</si>
  <si>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</si>
  <si>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</si>
  <si>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</si>
  <si>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</si>
  <si>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</si>
  <si>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</si>
  <si>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</si>
  <si>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</si>
  <si>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</si>
  <si>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</si>
  <si>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</si>
  <si>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</si>
  <si>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</si>
  <si>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</si>
  <si>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</si>
  <si>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</si>
  <si>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</si>
  <si>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</si>
  <si>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</si>
  <si>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</si>
  <si>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</si>
  <si>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</si>
  <si>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</si>
  <si>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</si>
  <si>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</si>
  <si>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</si>
  <si>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</si>
  <si>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</si>
  <si>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</si>
  <si>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</si>
  <si>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</si>
  <si>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</si>
  <si>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</si>
  <si>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</si>
  <si>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</si>
  <si>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</si>
  <si>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</si>
  <si>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</si>
  <si>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</si>
  <si>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</si>
  <si>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</si>
  <si>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</si>
  <si>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</si>
  <si>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</si>
  <si>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</si>
  <si>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</si>
  <si>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</si>
  <si>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</si>
  <si>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</si>
  <si>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</si>
  <si>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</si>
  <si>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</si>
  <si>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</si>
  <si>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</si>
  <si>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</si>
  <si>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</si>
  <si>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</si>
  <si>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</si>
  <si>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</si>
  <si>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</si>
  <si>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</si>
  <si>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</si>
  <si>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</si>
  <si>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</si>
  <si>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</si>
  <si>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</si>
  <si>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</si>
  <si>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</si>
  <si>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</si>
  <si>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</si>
  <si>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</si>
  <si>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</si>
  <si>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</si>
  <si>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</si>
  <si>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</si>
  <si>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</si>
  <si>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</si>
  <si>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</si>
  <si>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</si>
  <si>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</si>
  <si>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</si>
  <si>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</si>
  <si>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</si>
  <si>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</si>
  <si>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</si>
  <si>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</si>
  <si>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</si>
  <si>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</si>
  <si>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</si>
  <si>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</si>
  <si>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</si>
  <si>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</si>
  <si>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</si>
  <si>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</si>
  <si>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</si>
  <si>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</si>
  <si>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</si>
  <si>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</si>
  <si>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</si>
  <si>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</si>
  <si>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</si>
  <si>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</si>
  <si>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</si>
  <si>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</si>
  <si>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</si>
  <si>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</si>
  <si>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</si>
  <si>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</si>
  <si>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</si>
  <si>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</si>
  <si>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</si>
  <si>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</si>
  <si>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</si>
  <si>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</si>
  <si>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</si>
  <si>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</si>
  <si>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</si>
  <si>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</si>
  <si>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</si>
  <si>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</si>
  <si>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</si>
  <si>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</si>
  <si>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</si>
  <si>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</si>
  <si>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</si>
  <si>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</si>
  <si>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</si>
  <si>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</si>
  <si>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</si>
  <si>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</si>
  <si>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</si>
  <si>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</si>
  <si>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</si>
  <si>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</si>
  <si>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</si>
  <si>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</si>
  <si>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</si>
  <si>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</si>
  <si>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</si>
  <si>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</si>
  <si>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</si>
  <si>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</si>
  <si>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</si>
  <si>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</si>
  <si>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</si>
  <si>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</si>
  <si>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</si>
  <si>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</si>
  <si>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</si>
  <si>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</si>
  <si>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</si>
  <si>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</si>
  <si>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</si>
  <si>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</si>
  <si>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</si>
  <si>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</si>
  <si>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</si>
  <si>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</si>
  <si>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</si>
  <si>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</si>
  <si>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</si>
  <si>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</si>
  <si>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</si>
  <si>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</si>
  <si>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</si>
  <si>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</si>
  <si>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</si>
  <si>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</si>
  <si>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</si>
  <si>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</si>
  <si>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</si>
  <si>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</si>
  <si>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</si>
  <si>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</si>
  <si>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</si>
  <si>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</si>
  <si>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</si>
  <si>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</si>
  <si>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</si>
  <si>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</si>
  <si>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</si>
  <si>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</si>
  <si>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</si>
  <si>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</si>
  <si>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</si>
  <si>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</si>
  <si>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</si>
  <si>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</si>
  <si>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</si>
  <si>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</si>
  <si>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</si>
  <si>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</si>
  <si>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</si>
  <si>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</si>
  <si>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</si>
  <si>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</si>
  <si>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</si>
  <si>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</si>
  <si>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</si>
  <si>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</si>
  <si>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</si>
  <si>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</si>
  <si>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</si>
  <si>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</si>
  <si>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</si>
  <si>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</si>
  <si>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</si>
  <si>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</si>
  <si>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</si>
  <si>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</si>
  <si>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</si>
  <si>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</si>
  <si>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</si>
  <si>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</si>
  <si>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</si>
  <si>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</si>
  <si>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</si>
  <si>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</si>
  <si>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</si>
  <si>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</si>
  <si>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</si>
  <si>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</si>
  <si>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</si>
  <si>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</si>
  <si>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</si>
  <si>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</si>
  <si>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</si>
  <si>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</si>
  <si>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</si>
  <si>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</si>
  <si>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</si>
  <si>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</si>
  <si>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</si>
  <si>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</si>
  <si>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</si>
  <si>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</si>
  <si>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</si>
  <si>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</si>
  <si>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</si>
  <si>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</si>
  <si>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</si>
  <si>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</si>
  <si>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</si>
  <si>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</si>
  <si>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</si>
  <si>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</si>
  <si>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</si>
  <si>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</si>
  <si>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</si>
  <si>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</si>
  <si>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</si>
  <si>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</si>
  <si>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</si>
  <si>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</si>
  <si>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</si>
  <si>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</si>
  <si>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</si>
  <si>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</si>
  <si>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</si>
  <si>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</si>
  <si>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</si>
  <si>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</si>
  <si>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</si>
  <si>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</si>
  <si>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</si>
  <si>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</si>
  <si>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</si>
  <si>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</si>
  <si>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</si>
  <si>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</si>
  <si>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</si>
  <si>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</si>
  <si>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</si>
  <si>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</si>
  <si>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</si>
  <si>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</si>
  <si>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</si>
  <si>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</si>
  <si>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</si>
  <si>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</si>
  <si>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</si>
  <si>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</si>
  <si>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</si>
  <si>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</si>
  <si>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</si>
  <si>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</si>
  <si>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</si>
  <si>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</si>
  <si>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</si>
  <si>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</si>
  <si>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</si>
  <si>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</si>
  <si>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</si>
  <si>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</si>
  <si>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</si>
  <si>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</si>
  <si>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</si>
  <si>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</si>
  <si>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</si>
  <si>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</si>
  <si>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</si>
  <si>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</si>
  <si>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</si>
  <si>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</si>
  <si>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</si>
  <si>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</si>
  <si>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</si>
  <si>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</si>
  <si>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</si>
  <si>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</si>
  <si>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</si>
  <si>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</si>
  <si>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</si>
  <si>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</si>
  <si>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</si>
  <si>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</si>
  <si>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</si>
  <si>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</si>
  <si>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</si>
  <si>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</si>
  <si>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</si>
  <si>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</si>
  <si>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</si>
  <si>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</si>
  <si>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</si>
  <si>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</si>
  <si>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</si>
  <si>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</si>
  <si>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</si>
  <si>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</si>
  <si>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</si>
  <si>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</si>
  <si>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</si>
  <si>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</si>
  <si>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</si>
  <si>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</si>
  <si>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</si>
  <si>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</si>
  <si>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</si>
  <si>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</si>
  <si>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</si>
  <si>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</si>
  <si>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</si>
  <si>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</si>
  <si>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</si>
  <si>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</si>
  <si>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</si>
  <si>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</si>
  <si>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</si>
  <si>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</si>
  <si>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</si>
  <si>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</si>
  <si>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</si>
  <si>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</si>
  <si>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</si>
  <si>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</si>
  <si>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</si>
  <si>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</si>
  <si>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</si>
  <si>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</si>
  <si>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</si>
  <si>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</si>
  <si>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</si>
  <si>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</si>
  <si>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</si>
  <si>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</si>
  <si>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</si>
  <si>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</si>
  <si>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</si>
  <si>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</si>
  <si>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</si>
  <si>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</si>
  <si>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</si>
  <si>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</si>
  <si>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</si>
  <si>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</si>
  <si>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</si>
  <si>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</si>
  <si>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</si>
  <si>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</si>
  <si>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</si>
  <si>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</si>
  <si>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</si>
  <si>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</si>
  <si>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</si>
  <si>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</si>
  <si>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</si>
  <si>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</si>
  <si>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</si>
  <si>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</si>
  <si>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</si>
  <si>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</si>
  <si>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</si>
  <si>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</si>
  <si>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</si>
  <si>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</si>
  <si>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</si>
  <si>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</si>
  <si>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</si>
  <si>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</si>
  <si>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</si>
  <si>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</si>
  <si>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</si>
  <si>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</si>
  <si>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</si>
  <si>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</si>
  <si>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</si>
  <si>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</si>
  <si>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</si>
  <si>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</si>
  <si>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</si>
  <si>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</si>
  <si>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</si>
  <si>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</si>
  <si>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</si>
  <si>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</si>
  <si>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</si>
  <si>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</si>
  <si>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</si>
  <si>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</si>
  <si>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</si>
  <si>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</si>
  <si>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</si>
  <si>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</si>
  <si>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</si>
  <si>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</si>
  <si>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</si>
  <si>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</si>
  <si>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</si>
  <si>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</si>
  <si>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</si>
  <si>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</si>
  <si>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</si>
  <si>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</si>
  <si>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</si>
  <si>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</si>
  <si>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</si>
  <si>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</si>
  <si>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</si>
  <si>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</si>
  <si>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</si>
  <si>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</si>
  <si>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</si>
  <si>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</si>
  <si>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</si>
  <si>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</si>
  <si>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</si>
  <si>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</si>
  <si>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</si>
  <si>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</si>
  <si>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</si>
  <si>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</si>
  <si>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</si>
  <si>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</si>
  <si>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</si>
  <si>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</si>
  <si>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</si>
  <si>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</si>
  <si>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</si>
  <si>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</si>
  <si>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</si>
  <si>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</si>
  <si>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</si>
  <si>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</si>
  <si>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</si>
  <si>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</si>
  <si>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</si>
  <si>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</si>
  <si>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</si>
  <si>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</si>
  <si>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</si>
  <si>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</si>
  <si>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</si>
  <si>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</si>
  <si>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</si>
  <si>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</si>
  <si>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</si>
  <si>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</si>
  <si>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</si>
  <si>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</si>
  <si>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</si>
  <si>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</si>
  <si>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</si>
  <si>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</si>
  <si>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</si>
  <si>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</si>
  <si>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</si>
  <si>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</si>
  <si>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</si>
  <si>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</si>
  <si>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</si>
  <si>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</si>
  <si>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</si>
  <si>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</si>
  <si>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</si>
  <si>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</si>
  <si>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</si>
  <si>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</si>
  <si>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</si>
  <si>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</si>
  <si>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</si>
  <si>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</si>
  <si>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</si>
  <si>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</si>
  <si>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</si>
  <si>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</si>
  <si>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</si>
  <si>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</si>
  <si>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</si>
  <si>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</si>
  <si>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</si>
  <si>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</si>
  <si>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</si>
  <si>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</si>
  <si>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</si>
  <si>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</si>
  <si>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</si>
  <si>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</si>
  <si>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</si>
  <si>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</si>
  <si>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</si>
  <si>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</si>
  <si>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</si>
  <si>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</si>
  <si>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</si>
  <si>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</si>
  <si>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</si>
  <si>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</si>
  <si>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</si>
  <si>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</si>
  <si>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</si>
  <si>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</si>
  <si>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</si>
  <si>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</si>
  <si>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</si>
  <si>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</si>
  <si>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</si>
  <si>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</si>
  <si>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</si>
  <si>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</si>
  <si>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</si>
  <si>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</si>
  <si>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</si>
  <si>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</si>
  <si>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</si>
  <si>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</si>
  <si>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</si>
  <si>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</si>
  <si>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</si>
  <si>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</si>
  <si>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</si>
  <si>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</si>
  <si>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</si>
  <si>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</si>
  <si>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</si>
  <si>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</si>
  <si>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</si>
  <si>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</si>
  <si>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</si>
  <si>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</si>
  <si>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</si>
  <si>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</si>
  <si>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</si>
  <si>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</si>
  <si>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</si>
  <si>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</si>
  <si>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</si>
  <si>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</si>
  <si>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</si>
  <si>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</si>
  <si>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</si>
  <si>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</si>
  <si>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</si>
  <si>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</si>
  <si>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</si>
  <si>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</si>
  <si>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</si>
  <si>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</si>
  <si>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</si>
  <si>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</si>
  <si>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</si>
  <si>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</si>
  <si>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</si>
  <si>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</si>
  <si>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</si>
  <si>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</si>
  <si>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</si>
  <si>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</si>
  <si>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</si>
  <si>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</si>
  <si>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</si>
  <si>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</si>
  <si>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</si>
  <si>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</si>
  <si>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</si>
  <si>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</si>
  <si>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</si>
  <si>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</si>
  <si>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</si>
  <si>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</si>
  <si>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</si>
  <si>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</si>
  <si>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</si>
  <si>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</si>
  <si>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</si>
  <si>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</si>
  <si>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</si>
  <si>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</si>
  <si>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</si>
  <si>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</si>
  <si>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</si>
  <si>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</si>
  <si>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</si>
  <si>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</si>
  <si>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</si>
  <si>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</si>
  <si>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</si>
  <si>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</si>
  <si>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</si>
  <si>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</si>
  <si>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</si>
  <si>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</si>
  <si>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</si>
  <si>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</si>
  <si>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</si>
  <si>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</si>
  <si>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</si>
  <si>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</si>
  <si>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</si>
  <si>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</si>
  <si>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</si>
  <si>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</si>
  <si>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</si>
  <si>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</si>
  <si>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</si>
  <si>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</si>
  <si>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</si>
  <si>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</si>
  <si>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</si>
  <si>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</si>
  <si>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</si>
  <si>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</si>
  <si>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</si>
  <si>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</si>
  <si>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</si>
  <si>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</si>
  <si>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</si>
  <si>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</si>
  <si>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</si>
  <si>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</si>
  <si>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</si>
  <si>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</si>
  <si>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</si>
  <si>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</si>
  <si>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</si>
  <si>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</si>
  <si>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</si>
  <si>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</si>
  <si>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</si>
  <si>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</si>
  <si>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</si>
  <si>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</si>
  <si>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</si>
  <si>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</si>
  <si>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</si>
  <si>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</si>
  <si>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</si>
  <si>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</si>
  <si>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</si>
  <si>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</si>
  <si>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</si>
  <si>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</si>
  <si>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</si>
  <si>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</si>
  <si>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</si>
  <si>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</si>
  <si>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</si>
  <si>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</si>
  <si>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</si>
  <si>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</si>
  <si>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</si>
  <si>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</si>
  <si>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</si>
  <si>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</si>
  <si>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</si>
  <si>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</si>
  <si>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</si>
  <si>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</si>
  <si>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</si>
  <si>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</si>
  <si>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</si>
  <si>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</si>
  <si>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</si>
  <si>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</si>
  <si>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</si>
  <si>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</si>
  <si>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</si>
  <si>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</si>
  <si>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</si>
  <si>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</si>
  <si>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</si>
  <si>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</si>
  <si>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</si>
  <si>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</si>
  <si>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</si>
  <si>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</si>
  <si>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</si>
  <si>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</si>
  <si>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</si>
  <si>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</si>
  <si>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</si>
  <si>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</si>
  <si>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</si>
  <si>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</si>
  <si>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</si>
  <si>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</si>
  <si>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</si>
  <si>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</si>
  <si>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</si>
  <si>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</si>
  <si>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</si>
  <si>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</si>
  <si>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</si>
  <si>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</si>
  <si>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</si>
  <si>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</si>
  <si>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</si>
  <si>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</si>
  <si>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</si>
  <si>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</si>
  <si>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</si>
  <si>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</si>
  <si>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</si>
  <si>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</si>
  <si>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</si>
  <si>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</si>
  <si>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</si>
  <si>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</si>
  <si>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</si>
  <si>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</si>
  <si>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</si>
  <si>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</si>
  <si>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</si>
  <si>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</si>
  <si>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</si>
  <si>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</si>
  <si>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</si>
  <si>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</si>
  <si>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</si>
  <si>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</si>
  <si>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</si>
  <si>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</si>
  <si>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</si>
  <si>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</si>
  <si>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</si>
  <si>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</si>
  <si>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</si>
  <si>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</si>
  <si>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</si>
  <si>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</si>
  <si>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</si>
  <si>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</si>
  <si>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</si>
  <si>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</si>
  <si>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</si>
  <si>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</si>
  <si>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</si>
  <si>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</si>
  <si>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</si>
  <si>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</si>
  <si>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</si>
  <si>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</si>
  <si>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</si>
  <si>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</si>
  <si>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</si>
  <si>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</si>
  <si>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</si>
  <si>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</si>
  <si>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</si>
  <si>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</si>
  <si>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</si>
  <si>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</si>
  <si>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</si>
  <si>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</si>
  <si>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</si>
  <si>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</si>
  <si>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</si>
  <si>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</si>
  <si>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</si>
  <si>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</si>
  <si>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</si>
  <si>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</si>
  <si>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</si>
  <si>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</si>
  <si>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</si>
  <si>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</si>
  <si>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</si>
  <si>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</si>
  <si>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</si>
  <si>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</si>
  <si>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</si>
  <si>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</si>
  <si>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</si>
  <si>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</si>
  <si>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</si>
  <si>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</si>
  <si>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</si>
  <si>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</si>
  <si>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</si>
  <si>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</si>
  <si>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</si>
  <si>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</si>
  <si>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</si>
  <si>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</si>
  <si>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</si>
  <si>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</si>
  <si>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</si>
  <si>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</si>
  <si>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</si>
  <si>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</si>
  <si>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</si>
  <si>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</si>
  <si>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</si>
  <si>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</si>
  <si>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</si>
  <si>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</si>
  <si>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</si>
  <si>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</si>
  <si>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</si>
  <si>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</si>
  <si>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</si>
  <si>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</si>
  <si>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</si>
  <si>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</si>
  <si>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</si>
  <si>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</si>
  <si>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</si>
  <si>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</si>
  <si>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</si>
  <si>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</si>
  <si>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</si>
  <si>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</si>
  <si>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</si>
  <si>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</si>
  <si>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</si>
  <si>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</si>
  <si>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</si>
  <si>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</si>
  <si>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</si>
  <si>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</si>
  <si>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</si>
  <si>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</si>
  <si>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</si>
  <si>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</si>
  <si>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</si>
  <si>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</si>
  <si>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</si>
  <si>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</si>
  <si>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</si>
  <si>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</si>
  <si>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</si>
  <si>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</si>
  <si>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</si>
  <si>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</si>
  <si>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</si>
  <si>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</si>
  <si>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</si>
  <si>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</si>
  <si>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</si>
  <si>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</si>
  <si>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</si>
  <si>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</si>
  <si>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</si>
  <si>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</si>
  <si>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</si>
  <si>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</si>
  <si>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</si>
  <si>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</si>
  <si>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</si>
  <si>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</si>
  <si>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</si>
  <si>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</si>
  <si>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</si>
  <si>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</si>
  <si>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</si>
  <si>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</si>
  <si>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</si>
  <si>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</si>
  <si>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</si>
  <si>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</si>
  <si>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</si>
  <si>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</si>
  <si>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</si>
  <si>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</si>
  <si>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</si>
  <si>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</si>
  <si>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</si>
  <si>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</si>
  <si>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</si>
  <si>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</si>
  <si>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</si>
  <si>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</si>
  <si>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</si>
  <si>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</si>
  <si>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</si>
  <si>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</si>
  <si>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</si>
  <si>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</si>
  <si>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</si>
  <si>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</si>
  <si>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</si>
  <si>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</si>
  <si>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</si>
  <si>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</si>
  <si>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</si>
  <si>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</si>
  <si>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</si>
  <si>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</si>
  <si>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</si>
  <si>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</si>
  <si>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</si>
  <si>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</si>
  <si>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</si>
  <si>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</si>
  <si>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</si>
  <si>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</si>
  <si>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</si>
  <si>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</si>
  <si>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</si>
  <si>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</si>
  <si>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</si>
  <si>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</si>
  <si>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</si>
  <si>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</si>
  <si>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</si>
  <si>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</si>
  <si>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</si>
  <si>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</si>
  <si>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</si>
  <si>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</si>
  <si>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</si>
  <si>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</si>
  <si>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</si>
  <si>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</si>
  <si>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</si>
  <si>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</si>
  <si>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</si>
  <si>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</si>
  <si>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</si>
  <si>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</si>
  <si>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</si>
  <si>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</si>
  <si>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</si>
  <si>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</si>
  <si>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</si>
  <si>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</si>
  <si>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</si>
  <si>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</si>
  <si>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</si>
  <si>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</si>
  <si>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</si>
  <si>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</si>
  <si>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</si>
  <si>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</si>
  <si>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</si>
  <si>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</si>
  <si>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</si>
  <si>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</si>
  <si>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</si>
  <si>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</si>
  <si>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</si>
  <si>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</si>
  <si>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</si>
  <si>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</si>
  <si>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</si>
  <si>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</si>
  <si>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</si>
  <si>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</si>
  <si>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</si>
  <si>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</si>
  <si>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</si>
  <si>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</si>
  <si>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</si>
  <si>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</si>
  <si>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</si>
  <si>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</si>
  <si>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</si>
  <si>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</si>
  <si>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</si>
  <si>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</si>
  <si>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</si>
  <si>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</si>
  <si>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</si>
  <si>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</si>
  <si>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</si>
  <si>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</si>
  <si>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</si>
  <si>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</si>
  <si>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</si>
  <si>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</si>
  <si>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</si>
  <si>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</si>
  <si>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</si>
  <si>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</si>
  <si>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</si>
  <si>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</si>
  <si>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</si>
  <si>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</si>
  <si>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</si>
  <si>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</si>
  <si>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</si>
  <si>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</si>
  <si>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</si>
  <si>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</si>
  <si>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</si>
  <si>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</si>
  <si>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</si>
  <si>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</si>
  <si>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</si>
  <si>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</si>
  <si>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</si>
  <si>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</si>
  <si>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</si>
  <si>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</si>
  <si>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</si>
  <si>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</si>
  <si>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</si>
  <si>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</si>
  <si>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</si>
  <si>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</si>
  <si>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</si>
  <si>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</si>
  <si>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</si>
  <si>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</si>
  <si>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</si>
  <si>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</si>
  <si>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</si>
  <si>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</si>
  <si>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</si>
  <si>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</si>
  <si>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</si>
  <si>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</si>
  <si>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</si>
  <si>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</si>
  <si>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</si>
  <si>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</si>
  <si>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</si>
  <si>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</si>
  <si>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</si>
  <si>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</si>
  <si>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</si>
  <si>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</si>
  <si>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</si>
  <si>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</si>
  <si>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</si>
  <si>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</si>
  <si>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</si>
  <si>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</si>
  <si>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</si>
  <si>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</si>
  <si>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</si>
  <si>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</si>
  <si>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</si>
  <si>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</si>
  <si>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</si>
  <si>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</si>
  <si>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</si>
  <si>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</si>
  <si>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</si>
  <si>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</si>
  <si>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</si>
  <si>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</si>
  <si>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</si>
  <si>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</si>
  <si>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</si>
  <si>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</si>
  <si>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</si>
  <si>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</si>
  <si>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</si>
  <si>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</si>
  <si>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</si>
  <si>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</si>
  <si>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</si>
  <si>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</si>
  <si>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</si>
  <si>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</si>
  <si>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</si>
  <si>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</si>
  <si>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</si>
  <si>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</si>
  <si>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</si>
  <si>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</si>
  <si>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</si>
  <si>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</si>
  <si>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</si>
  <si>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</si>
  <si>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</si>
  <si>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</si>
  <si>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</si>
  <si>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</si>
  <si>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</si>
  <si>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</si>
  <si>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</si>
  <si>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</si>
  <si>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</si>
  <si>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</si>
  <si>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</si>
  <si>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</si>
  <si>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</si>
  <si>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</si>
  <si>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</si>
  <si>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</si>
  <si>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</si>
  <si>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</si>
  <si>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</si>
  <si>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</si>
  <si>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</si>
  <si>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</si>
  <si>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</si>
  <si>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</si>
  <si>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</si>
  <si>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</si>
  <si>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</si>
  <si>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</si>
  <si>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</si>
  <si>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</si>
  <si>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</si>
  <si>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</si>
  <si>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</si>
  <si>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</si>
  <si>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</si>
  <si>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</si>
  <si>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</si>
  <si>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</si>
  <si>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</si>
  <si>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</si>
  <si>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</si>
  <si>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</si>
  <si>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</si>
  <si>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</si>
  <si>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</si>
  <si>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</si>
  <si>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</si>
  <si>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</si>
  <si>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</si>
  <si>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</si>
  <si>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</si>
  <si>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</si>
  <si>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</si>
  <si>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</si>
  <si>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</si>
  <si>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</si>
  <si>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</si>
  <si>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</si>
  <si>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</si>
  <si>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</si>
  <si>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</si>
  <si>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</si>
  <si>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</si>
  <si>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</si>
  <si>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</si>
  <si>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</si>
  <si>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</si>
  <si>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</si>
  <si>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</si>
  <si>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</si>
  <si>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</si>
  <si>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</si>
  <si>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</si>
  <si>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</si>
  <si>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</si>
  <si>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</si>
  <si>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</si>
  <si>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</si>
  <si>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</si>
  <si>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</si>
  <si>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</si>
  <si>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</si>
  <si>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</si>
  <si>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</si>
  <si>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</si>
  <si>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</si>
  <si>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</si>
  <si>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</si>
  <si>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</si>
  <si>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</si>
  <si>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</si>
  <si>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</si>
  <si>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</si>
  <si>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</si>
  <si>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</si>
  <si>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</si>
  <si>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</si>
  <si>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</si>
  <si>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</si>
  <si>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</si>
  <si>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</si>
  <si>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</si>
  <si>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</si>
  <si>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</si>
  <si>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</si>
  <si>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</si>
  <si>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</si>
  <si>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</si>
  <si>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</si>
  <si>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</si>
  <si>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</si>
  <si>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</si>
  <si>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</si>
  <si>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</si>
  <si>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</si>
  <si>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</si>
  <si>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</si>
  <si>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</si>
  <si>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</si>
  <si>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</si>
  <si>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</si>
  <si>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</si>
  <si>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</si>
  <si>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</si>
  <si>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</si>
  <si>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</si>
  <si>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</si>
  <si>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</si>
  <si>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</si>
  <si>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</si>
  <si>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</si>
  <si>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</si>
  <si>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</si>
  <si>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</si>
  <si>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</si>
  <si>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</si>
  <si>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</si>
  <si>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</si>
  <si>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</si>
  <si>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</si>
  <si>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</si>
  <si>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</si>
  <si>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</si>
  <si>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</si>
  <si>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</si>
  <si>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</si>
  <si>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</si>
  <si>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</si>
  <si>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</si>
  <si>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</si>
  <si>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</si>
  <si>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</si>
  <si>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</si>
  <si>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</si>
  <si>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</si>
  <si>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</si>
  <si>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</si>
  <si>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</si>
  <si>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</si>
  <si>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</si>
  <si>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</si>
  <si>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</si>
  <si>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</si>
  <si>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</si>
  <si>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</si>
  <si>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</si>
  <si>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</si>
  <si>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</si>
  <si>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</si>
  <si>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</si>
  <si>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</si>
  <si>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</si>
  <si>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</si>
  <si>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</si>
  <si>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</si>
  <si>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</si>
  <si>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</si>
  <si>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</si>
  <si>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</si>
  <si>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</si>
  <si>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</si>
  <si>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</si>
  <si>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</si>
  <si>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</si>
  <si>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</si>
  <si>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</si>
  <si>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</si>
  <si>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</si>
  <si>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</si>
  <si>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</si>
  <si>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</si>
  <si>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</si>
  <si>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</si>
  <si>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</si>
  <si>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</si>
  <si>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</si>
  <si>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</si>
  <si>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</si>
  <si>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</si>
  <si>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</si>
  <si>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</si>
  <si>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</si>
  <si>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</si>
  <si>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</si>
  <si>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</si>
  <si>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</si>
  <si>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</si>
  <si>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</si>
  <si>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</si>
  <si>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</si>
  <si>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</si>
  <si>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</si>
  <si>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</si>
  <si>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</si>
  <si>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</si>
  <si>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</si>
  <si>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</si>
  <si>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</si>
  <si>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</si>
  <si>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</si>
  <si>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</si>
  <si>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</si>
  <si>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</si>
  <si>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</si>
  <si>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</si>
  <si>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</si>
  <si>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</si>
  <si>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</si>
  <si>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</si>
  <si>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</si>
  <si>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</si>
  <si>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</si>
  <si>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</si>
  <si>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</si>
  <si>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</si>
  <si>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</si>
  <si>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</si>
  <si>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</si>
  <si>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</si>
  <si>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</si>
  <si>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</si>
  <si>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</si>
  <si>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</si>
  <si>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</si>
  <si>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</si>
  <si>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</si>
  <si>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</si>
  <si>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</si>
  <si>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</si>
  <si>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</si>
  <si>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</si>
  <si>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</si>
  <si>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</si>
  <si>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</si>
  <si>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</si>
  <si>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</si>
  <si>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</si>
  <si>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</si>
  <si>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</si>
  <si>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</si>
  <si>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</si>
  <si>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</si>
  <si>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</si>
  <si>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</si>
  <si>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</si>
  <si>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</si>
  <si>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</si>
  <si>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</si>
  <si>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</si>
  <si>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</si>
  <si>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</si>
  <si>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</si>
  <si>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</si>
  <si>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</si>
  <si>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</si>
  <si>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</si>
  <si>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</si>
  <si>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</si>
  <si>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</si>
  <si>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</si>
  <si>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</si>
  <si>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</si>
  <si>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</si>
  <si>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</si>
  <si>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</si>
  <si>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</si>
  <si>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</si>
  <si>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</si>
  <si>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</si>
  <si>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</si>
  <si>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</si>
  <si>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</si>
  <si>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</si>
  <si>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</si>
  <si>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</si>
  <si>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</si>
  <si>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</si>
  <si>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</si>
  <si>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</si>
  <si>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</si>
  <si>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</si>
  <si>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</si>
  <si>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</si>
  <si>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</si>
  <si>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</si>
  <si>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</si>
  <si>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</si>
  <si>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</si>
  <si>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</si>
  <si>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</si>
  <si>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</si>
  <si>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</si>
  <si>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</si>
  <si>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</si>
  <si>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</si>
  <si>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</si>
  <si>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</si>
  <si>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</si>
  <si>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</si>
  <si>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</si>
  <si>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</si>
  <si>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</si>
  <si>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</si>
  <si>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</si>
  <si>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</si>
  <si>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</si>
  <si>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</si>
  <si>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</si>
  <si>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</si>
  <si>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</si>
  <si>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</si>
  <si>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</si>
  <si>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</si>
  <si>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</si>
  <si>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</si>
  <si>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</si>
  <si>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</si>
  <si>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</si>
  <si>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</si>
  <si>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</si>
  <si>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</si>
  <si>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</si>
  <si>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</si>
  <si>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</si>
  <si>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</si>
  <si>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</si>
  <si>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</si>
  <si>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</si>
  <si>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</si>
  <si>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</si>
  <si>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</si>
  <si>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</si>
  <si>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</si>
  <si>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</si>
  <si>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</si>
  <si>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</si>
  <si>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</si>
  <si>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</si>
  <si>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</si>
  <si>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</si>
  <si>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</si>
  <si>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</si>
  <si>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</si>
  <si>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</si>
  <si>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</si>
  <si>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</si>
  <si>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</si>
  <si>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</si>
  <si>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</si>
  <si>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</si>
  <si>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</si>
  <si>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</si>
  <si>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</si>
  <si>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</si>
  <si>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</si>
  <si>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</si>
  <si>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</si>
  <si>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</si>
  <si>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</si>
  <si>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</si>
  <si>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</si>
  <si>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</si>
  <si>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</si>
  <si>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</si>
  <si>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</si>
  <si>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</si>
  <si>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</si>
  <si>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</si>
  <si>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</si>
  <si>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</si>
  <si>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</si>
  <si>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</si>
  <si>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</si>
  <si>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</si>
  <si>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</si>
  <si>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</si>
  <si>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</si>
  <si>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</si>
  <si>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</si>
  <si>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</si>
  <si>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</si>
  <si>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</si>
  <si>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</si>
  <si>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</si>
  <si>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</si>
  <si>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</si>
  <si>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</si>
  <si>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</si>
  <si>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</si>
  <si>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</si>
  <si>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</si>
  <si>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</si>
  <si>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</si>
  <si>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</si>
  <si>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</si>
  <si>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</si>
  <si>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</si>
  <si>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</si>
  <si>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</si>
  <si>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</si>
  <si>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</si>
  <si>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</si>
  <si>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</si>
  <si>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</si>
  <si>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</si>
  <si>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</si>
  <si>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</si>
  <si>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</si>
  <si>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</si>
  <si>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</si>
  <si>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</si>
  <si>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</si>
  <si>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</si>
  <si>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</si>
  <si>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</si>
  <si>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</si>
  <si>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</si>
  <si>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</si>
  <si>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</si>
  <si>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</si>
  <si>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</si>
  <si>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</si>
  <si>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</si>
  <si>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</si>
  <si>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</si>
  <si>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</si>
  <si>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</si>
  <si>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</si>
  <si>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</si>
  <si>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</si>
  <si>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</si>
  <si>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</si>
  <si>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</si>
  <si>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</si>
  <si>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</si>
  <si>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</si>
  <si>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</si>
  <si>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</si>
  <si>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</si>
  <si>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</si>
  <si>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</si>
  <si>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</si>
  <si>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</si>
  <si>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</si>
  <si>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</si>
  <si>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</si>
  <si>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</si>
  <si>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</si>
  <si>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</si>
  <si>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</si>
  <si>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</si>
  <si>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</si>
  <si>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</si>
  <si>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</si>
  <si>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</si>
  <si>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</si>
  <si>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</si>
  <si>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</si>
  <si>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</si>
  <si>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</si>
  <si>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</si>
  <si>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</si>
  <si>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</si>
  <si>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</si>
  <si>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</si>
  <si>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</si>
  <si>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</si>
  <si>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</si>
  <si>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</si>
  <si>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</si>
  <si>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</si>
  <si>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</si>
  <si>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</si>
  <si>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</si>
  <si>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</si>
  <si>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</si>
  <si>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</si>
  <si>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</si>
  <si>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</si>
  <si>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</si>
  <si>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</si>
  <si>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</si>
  <si>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</si>
  <si>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</si>
  <si>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</si>
  <si>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</si>
  <si>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</si>
  <si>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</si>
  <si>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</si>
  <si>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</si>
  <si>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</si>
  <si>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</si>
  <si>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</si>
  <si>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</si>
  <si>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</si>
  <si>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</si>
  <si>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</si>
  <si>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</si>
  <si>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</si>
  <si>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</si>
  <si>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</si>
  <si>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</si>
  <si>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</si>
  <si>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</si>
  <si>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</si>
  <si>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</si>
  <si>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</si>
  <si>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</si>
  <si>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</si>
  <si>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</si>
  <si>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</si>
  <si>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</si>
  <si>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</si>
  <si>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</si>
  <si>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</si>
  <si>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</si>
  <si>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</si>
  <si>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</si>
  <si>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</si>
  <si>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</si>
  <si>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</si>
  <si>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</si>
  <si>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</si>
  <si>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</si>
  <si>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</si>
  <si>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</si>
  <si>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</si>
  <si>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</si>
  <si>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</si>
  <si>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</si>
  <si>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</si>
  <si>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</si>
  <si>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</si>
  <si>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</si>
  <si>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</si>
  <si>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</si>
  <si>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</si>
  <si>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</si>
  <si>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</si>
  <si>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</si>
  <si>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</si>
  <si>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</si>
  <si>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</si>
  <si>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</si>
  <si>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</si>
  <si>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</si>
  <si>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</si>
  <si>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</si>
  <si>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</si>
  <si>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</si>
  <si>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</si>
  <si>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</si>
  <si>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</si>
  <si>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</si>
  <si>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</si>
  <si>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</si>
  <si>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</si>
  <si>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</si>
  <si>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</si>
  <si>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</si>
  <si>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</si>
  <si>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</si>
  <si>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</si>
  <si>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</si>
  <si>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</si>
  <si>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</si>
  <si>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</si>
  <si>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</si>
  <si>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</si>
  <si>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</si>
  <si>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</si>
  <si>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</si>
  <si>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</si>
  <si>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</si>
  <si>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</si>
  <si>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</si>
  <si>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</si>
  <si>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</si>
  <si>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</si>
  <si>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</si>
  <si>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</si>
  <si>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</si>
  <si>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</si>
  <si>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</si>
  <si>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</si>
  <si>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</si>
  <si>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</si>
  <si>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</si>
  <si>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</si>
  <si>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</si>
  <si>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</si>
  <si>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</si>
  <si>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</si>
  <si>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</si>
  <si>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</si>
  <si>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</si>
  <si>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</si>
  <si>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</si>
  <si>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</si>
  <si>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</si>
  <si>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</si>
  <si>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</si>
  <si>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</si>
  <si>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</si>
  <si>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</si>
  <si>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</si>
  <si>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</si>
  <si>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</si>
  <si>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</si>
  <si>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</si>
  <si>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</si>
  <si>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</si>
  <si>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</si>
  <si>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</si>
  <si>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</si>
  <si>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</si>
  <si>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</si>
  <si>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</si>
  <si>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</si>
  <si>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</si>
  <si>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</si>
  <si>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</si>
  <si>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</si>
  <si>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</si>
  <si>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</si>
  <si>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</si>
  <si>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</si>
  <si>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</si>
  <si>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</si>
  <si>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</si>
  <si>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</si>
  <si>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</si>
  <si>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</si>
  <si>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</si>
  <si>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</si>
  <si>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</si>
  <si>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</si>
  <si>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</si>
  <si>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</si>
  <si>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</si>
  <si>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</si>
  <si>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</si>
  <si>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</si>
  <si>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</si>
  <si>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</si>
  <si>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</si>
  <si>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</si>
  <si>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</si>
  <si>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</si>
  <si>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</si>
  <si>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</si>
  <si>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</si>
  <si>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</si>
  <si>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</si>
  <si>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</si>
  <si>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</si>
  <si>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</si>
  <si>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</si>
  <si>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</si>
  <si>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</si>
  <si>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</si>
  <si>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</si>
  <si>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</si>
  <si>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</si>
  <si>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</si>
  <si>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</si>
  <si>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</si>
  <si>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</si>
  <si>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</si>
  <si>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</si>
  <si>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</si>
  <si>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</si>
  <si>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</si>
  <si>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</si>
  <si>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</si>
  <si>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</si>
  <si>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</si>
  <si>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</si>
  <si>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</si>
  <si>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</si>
  <si>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</si>
  <si>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</si>
  <si>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</si>
  <si>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</si>
  <si>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</si>
  <si>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</si>
  <si>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</si>
  <si>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</si>
  <si>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</si>
  <si>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</si>
  <si>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</si>
  <si>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</si>
  <si>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</si>
  <si>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</si>
  <si>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</si>
  <si>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</si>
  <si>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</si>
  <si>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</si>
  <si>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</si>
  <si>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</si>
  <si>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</si>
  <si>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</si>
  <si>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</si>
  <si>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</si>
  <si>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</si>
  <si>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</si>
  <si>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</si>
  <si>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</si>
  <si>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</si>
  <si>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</si>
  <si>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</si>
  <si>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</si>
  <si>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</si>
  <si>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</si>
  <si>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</si>
  <si>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</si>
  <si>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</si>
  <si>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</si>
  <si>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</si>
  <si>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</si>
  <si>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</si>
  <si>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</si>
  <si>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</si>
  <si>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</si>
  <si>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</si>
  <si>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</si>
  <si>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</si>
  <si>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</si>
  <si>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</si>
  <si>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</si>
  <si>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</si>
  <si>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</si>
  <si>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</si>
  <si>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</si>
  <si>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</si>
  <si>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</si>
  <si>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</si>
  <si>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</si>
  <si>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</si>
  <si>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</si>
  <si>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</si>
  <si>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</si>
  <si>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</si>
  <si>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</si>
  <si>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</si>
  <si>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</si>
  <si>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</si>
  <si>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</si>
  <si>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</si>
  <si>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</si>
  <si>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</si>
  <si>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</si>
  <si>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</si>
  <si>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</si>
  <si>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</si>
  <si>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</si>
  <si>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</si>
  <si>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</si>
  <si>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</si>
  <si>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</si>
  <si>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</si>
  <si>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</si>
  <si>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</si>
  <si>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</si>
  <si>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</si>
  <si>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</si>
  <si>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</si>
  <si>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</si>
  <si>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</si>
  <si>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</si>
  <si>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</si>
  <si>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</si>
  <si>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</si>
  <si>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</si>
  <si>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</si>
  <si>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</si>
  <si>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</si>
  <si>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</si>
  <si>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</si>
  <si>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</si>
  <si>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</si>
  <si>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</si>
  <si>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</si>
  <si>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</si>
  <si>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</si>
  <si>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</si>
  <si>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</si>
  <si>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</si>
  <si>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</si>
  <si>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</si>
  <si>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</si>
  <si>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</si>
  <si>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</si>
  <si>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</si>
  <si>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</si>
  <si>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</si>
  <si>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</si>
  <si>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</si>
  <si>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</si>
  <si>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</si>
  <si>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</si>
  <si>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</si>
  <si>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</si>
  <si>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</si>
  <si>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</si>
  <si>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</si>
  <si>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</si>
  <si>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</si>
  <si>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</si>
  <si>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</si>
  <si>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</si>
  <si>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</si>
  <si>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</si>
  <si>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</si>
  <si>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</si>
  <si>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</si>
  <si>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</si>
  <si>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</si>
  <si>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</si>
  <si>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</si>
  <si>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</si>
  <si>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</si>
  <si>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</si>
  <si>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</si>
  <si>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</si>
  <si>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</si>
  <si>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</si>
  <si>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</si>
  <si>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</si>
  <si>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</si>
  <si>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</si>
  <si>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</si>
  <si>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</si>
  <si>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</si>
  <si>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</si>
  <si>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</si>
  <si>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</si>
  <si>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</si>
  <si>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</si>
  <si>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</si>
  <si>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</si>
  <si>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</si>
  <si>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</si>
  <si>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</si>
  <si>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</si>
  <si>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</si>
  <si>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</si>
  <si>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</si>
  <si>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</si>
  <si>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</si>
  <si>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</si>
  <si>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</si>
  <si>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</si>
  <si>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</si>
  <si>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</si>
  <si>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</si>
  <si>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</si>
  <si>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</si>
  <si>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</si>
  <si>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</si>
  <si>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</si>
  <si>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</si>
  <si>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</si>
  <si>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</si>
  <si>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</si>
  <si>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</si>
  <si>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</si>
  <si>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</si>
  <si>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</si>
  <si>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</si>
  <si>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</si>
  <si>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</si>
  <si>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</si>
  <si>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</si>
  <si>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</si>
  <si>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</si>
  <si>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</si>
  <si>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</si>
  <si>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</si>
  <si>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</si>
  <si>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</si>
  <si>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</si>
  <si>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</si>
  <si>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</si>
  <si>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</si>
  <si>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</si>
  <si>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</si>
  <si>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</si>
  <si>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</si>
  <si>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</si>
  <si>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</si>
  <si>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</si>
  <si>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</si>
  <si>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</si>
  <si>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</si>
  <si>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</si>
  <si>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</si>
  <si>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</si>
  <si>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</si>
  <si>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</si>
  <si>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</si>
  <si>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</si>
  <si>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</si>
  <si>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</si>
  <si>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</si>
  <si>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</si>
  <si>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</si>
  <si>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</si>
  <si>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</si>
  <si>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</si>
  <si>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</si>
  <si>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</si>
  <si>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</si>
  <si>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</si>
  <si>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</si>
  <si>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</si>
  <si>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</si>
  <si>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</si>
  <si>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</si>
  <si>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</si>
  <si>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</si>
  <si>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</si>
  <si>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</si>
  <si>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</si>
  <si>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</si>
  <si>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</si>
  <si>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</si>
  <si>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</si>
  <si>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</si>
  <si>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</si>
  <si>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</si>
  <si>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</si>
  <si>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</si>
  <si>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</si>
  <si>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</si>
  <si>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</si>
  <si>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</si>
  <si>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</si>
  <si>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</si>
  <si>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</si>
  <si>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</si>
  <si>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</si>
  <si>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</si>
  <si>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</si>
  <si>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</si>
  <si>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</si>
  <si>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</si>
  <si>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</si>
  <si>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</si>
  <si>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</si>
  <si>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</si>
  <si>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</si>
  <si>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</si>
  <si>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</si>
  <si>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</si>
  <si>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</si>
  <si>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</si>
  <si>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</si>
  <si>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</si>
  <si>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</si>
  <si>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</si>
  <si>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</si>
  <si>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</si>
  <si>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</si>
  <si>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</si>
  <si>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</si>
  <si>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</si>
  <si>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</si>
  <si>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</si>
  <si>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</si>
  <si>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</si>
  <si>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</si>
  <si>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</si>
  <si>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</si>
  <si>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</si>
  <si>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</si>
  <si>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</si>
  <si>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</si>
  <si>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</si>
  <si>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</si>
  <si>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</si>
  <si>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</si>
  <si>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</si>
  <si>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</si>
  <si>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</si>
  <si>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</si>
  <si>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</si>
  <si>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</si>
  <si>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</si>
  <si>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</si>
  <si>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</si>
  <si>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</si>
  <si>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</si>
  <si>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</si>
  <si>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</si>
  <si>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</si>
  <si>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</si>
  <si>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</si>
  <si>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</si>
  <si>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</si>
  <si>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</si>
  <si>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</si>
  <si>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</si>
  <si>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</si>
  <si>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</si>
  <si>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</si>
  <si>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</si>
  <si>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</si>
  <si>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</si>
  <si>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</si>
  <si>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</si>
  <si>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</si>
  <si>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</si>
  <si>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</si>
  <si>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</si>
  <si>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</si>
  <si>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</si>
  <si>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</si>
  <si>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</si>
  <si>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</si>
  <si>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</si>
  <si>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</si>
  <si>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</si>
  <si>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</si>
  <si>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</si>
  <si>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</si>
  <si>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</si>
  <si>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</si>
  <si>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</si>
  <si>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</si>
  <si>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</si>
  <si>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</si>
  <si>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</si>
  <si>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</si>
  <si>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</si>
  <si>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</si>
  <si>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</si>
  <si>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</si>
  <si>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</si>
  <si>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</si>
  <si>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</si>
  <si>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</si>
  <si>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</si>
  <si>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</si>
  <si>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</si>
  <si>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</si>
  <si>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</si>
  <si>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</si>
  <si>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</si>
  <si>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</si>
  <si>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</si>
  <si>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</si>
  <si>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</si>
  <si>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</si>
  <si>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</si>
  <si>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</si>
  <si>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</si>
  <si>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</si>
  <si>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</si>
  <si>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</si>
  <si>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</si>
  <si>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</si>
  <si>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</si>
  <si>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</si>
  <si>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</si>
  <si>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</si>
  <si>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</si>
  <si>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</si>
  <si>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</si>
  <si>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</si>
  <si>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</si>
  <si>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</si>
  <si>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</si>
  <si>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</si>
  <si>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</si>
  <si>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</si>
  <si>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</si>
  <si>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</si>
  <si>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</si>
  <si>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</si>
  <si>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</si>
  <si>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</si>
  <si>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</si>
  <si>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</si>
  <si>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</si>
  <si>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</si>
  <si>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</si>
  <si>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</si>
  <si>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</si>
  <si>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</si>
  <si>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</si>
  <si>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</si>
  <si>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</si>
  <si>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</si>
  <si>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</si>
  <si>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</si>
  <si>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</si>
  <si>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</si>
  <si>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</si>
  <si>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</si>
  <si>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</si>
  <si>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</si>
  <si>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</si>
  <si>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</si>
  <si>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</si>
  <si>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</si>
  <si>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</si>
  <si>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</si>
  <si>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</si>
  <si>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</si>
  <si>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</si>
  <si>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</si>
  <si>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</si>
  <si>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</si>
  <si>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</si>
  <si>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</si>
  <si>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</si>
  <si>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</si>
  <si>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</si>
  <si>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</si>
  <si>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</si>
  <si>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</si>
  <si>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</si>
  <si>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</si>
  <si>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</si>
  <si>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</si>
  <si>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</si>
  <si>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</si>
  <si>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</si>
  <si>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</si>
  <si>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</si>
  <si>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</si>
  <si>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</si>
  <si>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</si>
  <si>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</si>
  <si>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</si>
  <si>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</si>
  <si>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</si>
  <si>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</si>
  <si>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</si>
  <si>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</si>
  <si>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</si>
  <si>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</si>
  <si>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</si>
  <si>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</si>
  <si>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</si>
  <si>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</si>
  <si>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</si>
  <si>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</si>
  <si>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</si>
  <si>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</si>
  <si>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</si>
  <si>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</si>
  <si>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</si>
  <si>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</si>
  <si>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</si>
  <si>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</si>
  <si>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</si>
  <si>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</si>
  <si>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</si>
  <si>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</si>
  <si>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</si>
  <si>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</si>
  <si>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</si>
  <si>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</si>
  <si>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</si>
  <si>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</si>
  <si>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</si>
  <si>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</si>
  <si>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</si>
  <si>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</si>
  <si>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</si>
  <si>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</si>
  <si>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</si>
  <si>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</si>
  <si>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</si>
  <si>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</si>
  <si>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</si>
  <si>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</si>
  <si>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</si>
  <si>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</si>
  <si>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</si>
  <si>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</si>
  <si>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</si>
  <si>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</si>
  <si>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</si>
  <si>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</si>
  <si>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</si>
  <si>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</si>
  <si>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</si>
  <si>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</si>
  <si>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</si>
  <si>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</si>
  <si>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</si>
  <si>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</si>
  <si>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</si>
  <si>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</si>
  <si>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</si>
  <si>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</si>
  <si>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</si>
  <si>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</si>
  <si>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</si>
  <si>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</si>
  <si>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</si>
  <si>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</si>
  <si>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</si>
  <si>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</si>
  <si>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</si>
  <si>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</si>
  <si>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</si>
  <si>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</si>
  <si>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</si>
  <si>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</si>
  <si>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</si>
  <si>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</si>
  <si>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</si>
  <si>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</si>
  <si>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</si>
  <si>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</si>
  <si>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</si>
  <si>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</si>
  <si>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</si>
  <si>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</si>
  <si>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</si>
  <si>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</si>
  <si>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</si>
  <si>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</si>
  <si>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</si>
  <si>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</si>
  <si>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</si>
  <si>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</si>
  <si>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</si>
  <si>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</si>
  <si>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</si>
  <si>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</si>
  <si>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</si>
  <si>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</si>
  <si>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</si>
  <si>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</si>
  <si>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</si>
  <si>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</si>
  <si>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</si>
  <si>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</si>
  <si>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</si>
  <si>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</si>
  <si>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</si>
  <si>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</si>
  <si>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</si>
  <si>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</si>
  <si>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</si>
  <si>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</si>
  <si>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</si>
  <si>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</si>
  <si>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</si>
  <si>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</si>
  <si>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</si>
  <si>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</si>
  <si>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</si>
  <si>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</si>
  <si>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</si>
  <si>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</si>
  <si>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</si>
  <si>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</si>
  <si>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</si>
  <si>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</si>
  <si>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</si>
  <si>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</si>
  <si>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</si>
  <si>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</si>
  <si>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</si>
  <si>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</si>
  <si>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</si>
  <si>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</si>
  <si>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</si>
  <si>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</si>
  <si>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</si>
  <si>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</si>
  <si>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</si>
  <si>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</si>
  <si>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</si>
  <si>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</si>
  <si>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</si>
  <si>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</si>
  <si>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</si>
  <si>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</si>
  <si>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</si>
  <si>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</si>
  <si>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</si>
  <si>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</si>
  <si>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</si>
  <si>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</si>
  <si>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</si>
  <si>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</si>
  <si>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</si>
  <si>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</si>
  <si>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</si>
  <si>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</si>
  <si>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</si>
  <si>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</si>
  <si>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</si>
  <si>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</si>
  <si>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</si>
  <si>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</si>
  <si>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</si>
  <si>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</si>
  <si>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</si>
  <si>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</si>
  <si>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</si>
  <si>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</si>
  <si>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</si>
  <si>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</si>
  <si>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</si>
  <si>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</si>
  <si>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</si>
  <si>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</si>
  <si>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</si>
  <si>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</si>
  <si>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</si>
  <si>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</si>
  <si>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</si>
  <si>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</si>
  <si>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</si>
  <si>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</si>
  <si>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</si>
  <si>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</si>
  <si>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</si>
  <si>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</si>
  <si>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</si>
  <si>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</si>
  <si>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</si>
  <si>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</si>
  <si>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</si>
  <si>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</si>
  <si>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</si>
  <si>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</si>
  <si>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</si>
  <si>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</si>
  <si>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</si>
  <si>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</si>
  <si>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</si>
  <si>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</si>
  <si>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</si>
  <si>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</si>
  <si>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</si>
  <si>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</si>
  <si>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</si>
  <si>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</si>
  <si>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</si>
  <si>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</si>
  <si>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</si>
  <si>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</si>
  <si>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</si>
  <si>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</si>
  <si>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</si>
  <si>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</si>
  <si>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</si>
  <si>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</si>
  <si>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</si>
  <si>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</si>
  <si>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</si>
  <si>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</si>
  <si>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</si>
  <si>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</si>
  <si>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</si>
  <si>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</si>
  <si>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</si>
  <si>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</si>
  <si>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</si>
  <si>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</si>
  <si>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</si>
  <si>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</si>
  <si>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</si>
  <si>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</si>
  <si>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</si>
  <si>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</si>
  <si>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</si>
  <si>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</si>
  <si>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</si>
  <si>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</si>
  <si>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</si>
  <si>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</si>
  <si>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</si>
  <si>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</si>
  <si>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</si>
  <si>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</si>
  <si>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</si>
  <si>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</si>
  <si>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</si>
  <si>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</si>
  <si>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</si>
  <si>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</si>
  <si>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</si>
  <si>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</si>
  <si>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</si>
  <si>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</si>
  <si>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</si>
  <si>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</si>
  <si>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</si>
  <si>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</si>
  <si>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</si>
  <si>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</si>
  <si>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</si>
  <si>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</si>
  <si>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</si>
  <si>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</si>
  <si>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</si>
  <si>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</si>
  <si>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</si>
  <si>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</si>
  <si>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</si>
  <si>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</si>
  <si>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</si>
  <si>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</si>
  <si>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</si>
  <si>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</si>
  <si>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</si>
  <si>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</si>
  <si>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</si>
  <si>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</si>
  <si>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</si>
  <si>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</si>
  <si>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</si>
  <si>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</si>
  <si>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</si>
  <si>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</si>
  <si>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</si>
  <si>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</si>
  <si>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</si>
  <si>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</si>
  <si>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</si>
  <si>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</si>
  <si>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</si>
  <si>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</si>
  <si>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</si>
  <si>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</si>
  <si>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</si>
  <si>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</si>
  <si>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</si>
  <si>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</si>
  <si>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</si>
  <si>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</si>
  <si>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</si>
  <si>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</si>
  <si>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</si>
  <si>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</si>
  <si>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</si>
  <si>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</si>
  <si>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</si>
  <si>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</si>
  <si>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</si>
  <si>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</si>
  <si>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</si>
  <si>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</si>
  <si>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</si>
  <si>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</si>
  <si>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</si>
  <si>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</si>
  <si>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</si>
  <si>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</si>
  <si>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</si>
  <si>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</si>
  <si>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</si>
  <si>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</si>
  <si>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</si>
  <si>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</si>
  <si>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</si>
  <si>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</si>
  <si>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</si>
  <si>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</si>
  <si>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</si>
  <si>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</si>
  <si>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</si>
  <si>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</si>
  <si>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</si>
  <si>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</si>
  <si>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</si>
  <si>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</si>
  <si>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</si>
  <si>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</si>
  <si>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</si>
  <si>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</si>
  <si>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</si>
  <si>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</si>
  <si>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</si>
  <si>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</si>
  <si>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</si>
  <si>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</si>
  <si>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</si>
  <si>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</si>
  <si>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</si>
  <si>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</si>
  <si>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</si>
  <si>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</si>
  <si>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</si>
  <si>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</si>
  <si>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</si>
  <si>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</si>
  <si>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</si>
  <si>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</si>
  <si>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</si>
  <si>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</si>
  <si>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</si>
  <si>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</si>
  <si>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</si>
  <si>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</si>
  <si>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</si>
  <si>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</si>
  <si>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</si>
  <si>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</si>
  <si>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</si>
  <si>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</si>
  <si>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</si>
  <si>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</si>
  <si>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</si>
  <si>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</si>
  <si>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</si>
  <si>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</si>
  <si>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</si>
  <si>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</si>
  <si>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</si>
  <si>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</si>
  <si>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</si>
  <si>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</si>
  <si>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</si>
  <si>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</si>
  <si>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</si>
  <si>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</si>
  <si>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</si>
  <si>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</si>
  <si>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</si>
  <si>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</si>
  <si>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</si>
  <si>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</si>
  <si>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</si>
  <si>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</si>
  <si>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</si>
  <si>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</si>
  <si>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</si>
  <si>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</si>
  <si>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</si>
  <si>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</si>
  <si>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</si>
  <si>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</si>
  <si>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</si>
  <si>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</si>
  <si>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</si>
  <si>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</si>
  <si>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</si>
  <si>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</si>
  <si>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</si>
  <si>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</si>
  <si>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</si>
  <si>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</si>
  <si>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</si>
  <si>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</si>
  <si>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</si>
  <si>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</si>
  <si>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</si>
  <si>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</si>
  <si>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</si>
  <si>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</si>
  <si>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</si>
  <si>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</si>
  <si>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</si>
  <si>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</si>
  <si>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</si>
  <si>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</si>
  <si>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</si>
  <si>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</si>
  <si>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</si>
  <si>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</si>
  <si>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</si>
  <si>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</si>
  <si>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</si>
  <si>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</si>
  <si>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</si>
  <si>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</si>
  <si>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</si>
  <si>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</si>
  <si>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</si>
  <si>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</si>
  <si>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</si>
  <si>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</si>
  <si>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</si>
  <si>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</si>
  <si>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</si>
  <si>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</si>
  <si>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</si>
  <si>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</si>
  <si>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</si>
  <si>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</si>
  <si>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</si>
  <si>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</si>
  <si>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</si>
  <si>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</si>
  <si>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</si>
  <si>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</si>
  <si>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</si>
  <si>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</si>
  <si>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</si>
  <si>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</si>
  <si>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</si>
  <si>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</si>
  <si>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</si>
  <si>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</si>
  <si>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</si>
  <si>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</si>
  <si>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</si>
  <si>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</si>
  <si>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</si>
  <si>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</si>
  <si>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</si>
  <si>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</si>
  <si>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</si>
  <si>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</si>
  <si>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</si>
  <si>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</si>
  <si>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</si>
  <si>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</si>
  <si>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</si>
  <si>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</si>
  <si>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</si>
  <si>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</si>
  <si>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</si>
  <si>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</si>
  <si>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</si>
  <si>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</si>
  <si>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</si>
  <si>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</si>
  <si>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</si>
  <si>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</si>
  <si>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</si>
  <si>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</si>
  <si>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</si>
  <si>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</si>
  <si>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</si>
  <si>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</si>
  <si>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</si>
  <si>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</si>
  <si>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</si>
  <si>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</si>
  <si>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</si>
  <si>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</si>
  <si>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</si>
  <si>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</si>
  <si>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</si>
  <si>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</si>
  <si>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</si>
  <si>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</si>
  <si>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</si>
  <si>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</si>
  <si>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</si>
  <si>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</si>
  <si>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</si>
  <si>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</si>
  <si>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</si>
  <si>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</si>
  <si>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</si>
  <si>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</si>
  <si>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</si>
  <si>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</si>
  <si>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</si>
  <si>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</si>
  <si>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</si>
  <si>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</si>
  <si>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</si>
  <si>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</si>
  <si>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</si>
  <si>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</si>
  <si>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</si>
  <si>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</si>
  <si>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</si>
  <si>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</si>
  <si>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</si>
  <si>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</si>
  <si>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</si>
  <si>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</si>
  <si>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</si>
  <si>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</si>
  <si>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</si>
  <si>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</si>
  <si>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</si>
  <si>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</si>
  <si>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</si>
  <si>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</si>
  <si>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</si>
  <si>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</si>
  <si>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</si>
  <si>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</si>
  <si>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</si>
  <si>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</si>
  <si>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</si>
  <si>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</si>
  <si>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</si>
  <si>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</si>
  <si>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</si>
  <si>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</si>
  <si>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</si>
  <si>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</si>
  <si>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</si>
  <si>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</si>
  <si>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</si>
  <si>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</si>
  <si>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</si>
  <si>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</si>
  <si>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</si>
  <si>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</si>
  <si>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</si>
  <si>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</si>
  <si>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</si>
  <si>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</si>
  <si>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</si>
  <si>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</si>
  <si>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</si>
  <si>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</si>
  <si>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</si>
  <si>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</si>
  <si>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</si>
  <si>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</si>
  <si>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</si>
  <si>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</si>
  <si>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</si>
  <si>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</si>
  <si>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</si>
  <si>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</si>
  <si>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</si>
  <si>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</si>
  <si>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</si>
  <si>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</si>
  <si>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</si>
  <si>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</si>
  <si>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</si>
  <si>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</si>
  <si>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</si>
  <si>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</si>
  <si>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</si>
  <si>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</si>
  <si>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</si>
  <si>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</si>
  <si>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</si>
  <si>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</si>
  <si>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</si>
  <si>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</si>
  <si>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</si>
  <si>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</si>
  <si>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</si>
  <si>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</si>
  <si>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</si>
  <si>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</si>
  <si>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</si>
  <si>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</si>
  <si>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</si>
  <si>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</si>
  <si>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</si>
  <si>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</si>
  <si>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</si>
  <si>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</si>
  <si>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</si>
  <si>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</si>
  <si>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</si>
  <si>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</si>
  <si>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</si>
  <si>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</si>
  <si>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</si>
  <si>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</si>
  <si>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</si>
  <si>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</si>
  <si>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</si>
  <si>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</si>
  <si>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</si>
  <si>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</si>
  <si>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</si>
  <si>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</si>
  <si>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</si>
  <si>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</si>
  <si>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</si>
  <si>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</si>
  <si>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</si>
  <si>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</si>
  <si>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</si>
  <si>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</si>
  <si>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</si>
  <si>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</si>
  <si>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</si>
  <si>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</si>
  <si>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</si>
  <si>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</si>
  <si>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</si>
  <si>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</si>
  <si>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</si>
  <si>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</si>
  <si>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</si>
  <si>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</si>
  <si>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</si>
  <si>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</si>
  <si>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</si>
  <si>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</si>
  <si>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</si>
  <si>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</si>
  <si>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</si>
  <si>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</si>
  <si>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</si>
  <si>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</si>
  <si>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</si>
  <si>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</si>
  <si>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</si>
  <si>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</si>
  <si>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</si>
  <si>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</si>
  <si>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</si>
  <si>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</si>
  <si>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</si>
  <si>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</si>
  <si>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</si>
  <si>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</si>
  <si>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</si>
  <si>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</si>
  <si>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</si>
  <si>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</si>
  <si>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</si>
  <si>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</si>
  <si>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</si>
  <si>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</si>
  <si>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</si>
  <si>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</si>
  <si>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</si>
  <si>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</si>
  <si>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</si>
  <si>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</si>
  <si>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</si>
  <si>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</si>
  <si>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</si>
  <si>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</si>
  <si>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</si>
  <si>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</si>
  <si>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</si>
  <si>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</si>
  <si>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</si>
  <si>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</si>
  <si>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</si>
  <si>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</si>
  <si>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</si>
  <si>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</si>
  <si>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</si>
  <si>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</si>
  <si>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</si>
  <si>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</si>
  <si>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</si>
  <si>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</si>
  <si>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</si>
  <si>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</si>
  <si>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</si>
  <si>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</si>
  <si>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</si>
  <si>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</si>
  <si>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</si>
  <si>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</si>
  <si>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</si>
  <si>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</si>
  <si>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</si>
  <si>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</si>
  <si>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</si>
  <si>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</si>
  <si>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</si>
  <si>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</si>
  <si>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</si>
  <si>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</si>
  <si>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</si>
  <si>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</si>
  <si>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</si>
  <si>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</si>
  <si>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</si>
  <si>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</si>
  <si>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</si>
  <si>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</si>
  <si>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</si>
  <si>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</si>
  <si>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</si>
  <si>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</si>
  <si>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</si>
  <si>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</si>
  <si>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</si>
  <si>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</si>
  <si>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</si>
  <si>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</si>
  <si>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</si>
  <si>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</si>
  <si>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</si>
  <si>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</si>
  <si>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</si>
  <si>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</si>
  <si>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</si>
  <si>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</si>
  <si>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</si>
  <si>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</si>
  <si>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</si>
  <si>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</si>
  <si>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</si>
  <si>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</si>
  <si>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</si>
  <si>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</si>
  <si>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</si>
  <si>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</si>
  <si>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</si>
  <si>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</si>
  <si>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</si>
  <si>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</si>
  <si>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</si>
  <si>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</si>
  <si>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</si>
  <si>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</si>
  <si>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</si>
  <si>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</si>
  <si>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</si>
  <si>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</si>
  <si>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</si>
  <si>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</si>
  <si>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</si>
  <si>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</si>
  <si>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</si>
  <si>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</si>
  <si>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</si>
  <si>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</si>
  <si>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</si>
  <si>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</si>
  <si>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</si>
  <si>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</si>
  <si>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</si>
  <si>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</si>
  <si>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</si>
  <si>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</si>
  <si>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</si>
  <si>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</si>
  <si>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</si>
  <si>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</si>
  <si>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</si>
  <si>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</si>
  <si>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</si>
  <si>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</si>
  <si>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</si>
  <si>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</si>
  <si>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</si>
  <si>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</si>
  <si>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</si>
  <si>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</si>
  <si>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</si>
  <si>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</si>
  <si>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</si>
  <si>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</si>
  <si>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</si>
  <si>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</si>
  <si>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</si>
  <si>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</si>
  <si>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</si>
  <si>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</si>
  <si>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</si>
  <si>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</si>
  <si>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</si>
  <si>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</si>
  <si>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</si>
  <si>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</si>
  <si>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</si>
  <si>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</si>
  <si>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</si>
  <si>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</si>
  <si>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</si>
  <si>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</si>
  <si>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</si>
  <si>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</si>
  <si>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</si>
  <si>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</si>
  <si>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</si>
  <si>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</si>
  <si>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</si>
  <si>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</si>
  <si>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</si>
  <si>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</si>
  <si>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</si>
  <si>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</si>
  <si>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</si>
  <si>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</si>
  <si>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</si>
  <si>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</si>
  <si>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</si>
  <si>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</si>
  <si>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</si>
  <si>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</si>
  <si>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</si>
  <si>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</si>
  <si>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</si>
  <si>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</si>
  <si>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</si>
  <si>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</si>
  <si>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</si>
  <si>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</si>
  <si>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</si>
  <si>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</si>
  <si>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</si>
  <si>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</si>
  <si>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</si>
  <si>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</si>
  <si>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</si>
  <si>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</si>
  <si>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</si>
  <si>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</si>
  <si>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</si>
  <si>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</si>
  <si>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</si>
  <si>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</si>
  <si>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</si>
  <si>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</si>
  <si>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</si>
  <si>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</si>
  <si>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</si>
  <si>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</si>
  <si>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</si>
  <si>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</si>
  <si>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</si>
  <si>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</si>
  <si>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</si>
  <si>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</si>
  <si>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</si>
  <si>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</si>
  <si>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</si>
  <si>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</si>
  <si>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</si>
  <si>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</si>
  <si>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</si>
  <si>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</si>
  <si>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</si>
  <si>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</si>
  <si>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</si>
  <si>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</si>
  <si>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</si>
  <si>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</si>
  <si>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</si>
  <si>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</si>
  <si>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</si>
  <si>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</si>
  <si>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</si>
  <si>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</si>
  <si>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</si>
  <si>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</si>
  <si>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</si>
  <si>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</si>
  <si>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</si>
  <si>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</si>
  <si>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</si>
  <si>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</si>
  <si>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</si>
  <si>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</si>
  <si>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</si>
  <si>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</si>
  <si>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</si>
  <si>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</si>
  <si>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</si>
  <si>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</si>
  <si>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</si>
  <si>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</si>
  <si>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</si>
  <si>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</si>
  <si>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</si>
  <si>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</si>
  <si>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</si>
  <si>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</si>
  <si>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</si>
  <si>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</si>
  <si>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</si>
  <si>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</si>
  <si>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</si>
  <si>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</si>
  <si>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</si>
  <si>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</si>
  <si>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</si>
  <si>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</si>
  <si>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</si>
  <si>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</si>
  <si>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</si>
  <si>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</si>
  <si>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</si>
  <si>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</si>
  <si>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</si>
  <si>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</si>
  <si>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</si>
  <si>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</si>
  <si>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</si>
  <si>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</si>
  <si>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</si>
  <si>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</si>
  <si>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</si>
  <si>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</si>
  <si>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</si>
  <si>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</si>
  <si>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</si>
  <si>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</si>
  <si>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</si>
  <si>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</si>
  <si>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</si>
  <si>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</si>
  <si>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</si>
  <si>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</si>
  <si>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</si>
  <si>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</si>
  <si>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</si>
  <si>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</si>
  <si>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</si>
  <si>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</si>
  <si>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</si>
  <si>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</si>
  <si>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</si>
  <si>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</si>
  <si>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</si>
  <si>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</si>
  <si>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</si>
  <si>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</si>
  <si>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</si>
  <si>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</si>
  <si>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</si>
  <si>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</si>
  <si>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</si>
  <si>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</si>
  <si>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</si>
  <si>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</si>
  <si>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</si>
  <si>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</si>
  <si>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</si>
  <si>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</si>
  <si>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</si>
  <si>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</si>
  <si>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</si>
  <si>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</si>
  <si>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</si>
  <si>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</si>
  <si>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</si>
  <si>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</si>
  <si>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</si>
  <si>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</si>
  <si>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</si>
  <si>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</si>
  <si>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</si>
  <si>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</si>
  <si>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</si>
  <si>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</si>
  <si>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</si>
  <si>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</si>
  <si>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</si>
  <si>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</si>
  <si>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</si>
  <si>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</si>
  <si>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</si>
  <si>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</si>
  <si>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</si>
  <si>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</si>
  <si>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</si>
  <si>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</si>
  <si>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</si>
  <si>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</si>
  <si>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</si>
  <si>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</si>
  <si>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</si>
  <si>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</si>
  <si>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</si>
  <si>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</si>
  <si>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</si>
  <si>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</si>
  <si>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</si>
  <si>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</si>
  <si>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</si>
  <si>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</si>
  <si>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</si>
  <si>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</si>
  <si>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</si>
  <si>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</si>
  <si>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</si>
  <si>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</si>
  <si>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</si>
  <si>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</si>
  <si>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</si>
  <si>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</si>
  <si>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</si>
  <si>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</si>
  <si>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</si>
  <si>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</si>
  <si>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</si>
  <si>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</si>
  <si>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</si>
  <si>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</si>
  <si>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</si>
  <si>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</si>
  <si>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</si>
  <si>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</si>
  <si>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</si>
  <si>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</si>
  <si>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</si>
  <si>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</si>
  <si>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</si>
  <si>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</si>
  <si>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</si>
  <si>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</si>
  <si>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</si>
  <si>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</si>
  <si>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</si>
  <si>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</si>
  <si>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</si>
  <si>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</si>
  <si>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</si>
  <si>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</si>
  <si>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</si>
  <si>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</si>
  <si>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</si>
  <si>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</si>
  <si>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</si>
  <si>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</si>
  <si>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</si>
  <si>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</si>
  <si>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</si>
  <si>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</si>
  <si>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</si>
  <si>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</si>
  <si>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</si>
  <si>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</si>
  <si>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</si>
  <si>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</si>
  <si>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</si>
  <si>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</si>
  <si>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</si>
  <si>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</si>
  <si>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</si>
  <si>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</si>
  <si>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</si>
  <si>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</si>
  <si>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</si>
  <si>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</si>
  <si>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</si>
  <si>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</si>
  <si>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</si>
  <si>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</si>
  <si>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</si>
  <si>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</si>
  <si>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</si>
  <si>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</si>
  <si>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</si>
  <si>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</si>
  <si>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</si>
  <si>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</si>
  <si>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</si>
  <si>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</si>
  <si>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</si>
  <si>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</si>
  <si>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</si>
  <si>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</si>
  <si>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</si>
  <si>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</si>
  <si>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</si>
  <si>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</si>
  <si>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</si>
  <si>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</si>
  <si>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</si>
  <si>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</si>
  <si>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</si>
  <si>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</si>
  <si>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</si>
  <si>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</si>
  <si>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</si>
  <si>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</si>
  <si>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</si>
  <si>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</si>
  <si>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</si>
  <si>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</si>
  <si>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</si>
  <si>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</si>
  <si>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</si>
  <si>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</si>
  <si>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</si>
  <si>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</si>
  <si>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</si>
  <si>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</si>
  <si>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</si>
  <si>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</si>
  <si>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</si>
  <si>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</si>
  <si>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</si>
  <si>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</si>
  <si>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</si>
  <si>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</si>
  <si>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</si>
  <si>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</si>
  <si>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</si>
  <si>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</si>
  <si>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</si>
  <si>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</si>
  <si>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</si>
  <si>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</si>
  <si>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</si>
  <si>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</si>
  <si>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</si>
  <si>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</si>
  <si>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</si>
  <si>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</si>
  <si>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</si>
  <si>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</si>
  <si>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</si>
  <si>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</si>
  <si>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</si>
  <si>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</si>
  <si>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</si>
  <si>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</si>
  <si>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</si>
  <si>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</si>
  <si>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</si>
  <si>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</si>
  <si>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</si>
  <si>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</si>
  <si>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</si>
  <si>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</si>
  <si>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</si>
  <si>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</si>
  <si>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</si>
  <si>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</si>
  <si>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</si>
  <si>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</si>
  <si>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</si>
  <si>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</si>
  <si>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</si>
  <si>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</si>
  <si>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</si>
  <si>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</si>
  <si>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</si>
  <si>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</si>
  <si>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</si>
  <si>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</si>
  <si>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</si>
  <si>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</si>
  <si>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</si>
  <si>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</si>
  <si>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</si>
  <si>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</si>
  <si>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</si>
  <si>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</si>
  <si>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</si>
  <si>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</si>
  <si>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</si>
  <si>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</si>
  <si>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</si>
  <si>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</si>
  <si>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</si>
  <si>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</si>
  <si>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</si>
  <si>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</si>
  <si>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</si>
  <si>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</si>
  <si>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</si>
  <si>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</si>
  <si>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</si>
  <si>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</si>
  <si>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</si>
  <si>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</si>
  <si>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</si>
  <si>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</si>
  <si>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</si>
  <si>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</si>
  <si>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</si>
  <si>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</si>
  <si>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</si>
  <si>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</si>
  <si>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</si>
  <si>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</si>
  <si>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</si>
  <si>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</si>
  <si>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</si>
  <si>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</si>
  <si>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</si>
  <si>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</si>
  <si>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</si>
  <si>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</si>
  <si>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</si>
  <si>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</si>
  <si>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</si>
  <si>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</si>
  <si>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</si>
  <si>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</si>
  <si>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</si>
  <si>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</si>
  <si>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</si>
  <si>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</si>
  <si>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</si>
  <si>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</si>
  <si>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</si>
  <si>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</si>
  <si>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</si>
  <si>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</si>
  <si>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</si>
  <si>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</si>
  <si>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</si>
  <si>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</si>
  <si>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</si>
  <si>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</si>
  <si>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</si>
  <si>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</si>
  <si>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</si>
  <si>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</si>
  <si>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</si>
  <si>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</si>
  <si>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</si>
  <si>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</si>
  <si>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</si>
  <si>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</si>
  <si>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</si>
  <si>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</si>
  <si>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</si>
  <si>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</si>
  <si>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</si>
  <si>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</si>
  <si>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</si>
  <si>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</si>
  <si>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</si>
  <si>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</si>
  <si>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</si>
  <si>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</si>
  <si>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</si>
  <si>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</si>
  <si>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</si>
  <si>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</si>
  <si>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</si>
  <si>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</si>
  <si>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</si>
  <si>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</si>
  <si>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</si>
  <si>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</si>
  <si>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</si>
  <si>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</si>
  <si>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</si>
  <si>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</si>
  <si>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</si>
  <si>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</si>
  <si>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</si>
  <si>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</si>
  <si>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</si>
  <si>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</si>
  <si>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</si>
  <si>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</si>
  <si>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</si>
  <si>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</si>
  <si>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</si>
  <si>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</si>
  <si>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</si>
  <si>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</si>
  <si>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</si>
  <si>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</si>
  <si>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</si>
  <si>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</si>
  <si>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</si>
  <si>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</si>
  <si>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</si>
  <si>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</si>
  <si>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</si>
  <si>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</si>
  <si>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</si>
  <si>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</si>
  <si>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</si>
  <si>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</si>
  <si>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</si>
  <si>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</si>
  <si>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</si>
  <si>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</si>
  <si>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</si>
  <si>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</si>
  <si>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</si>
  <si>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</si>
  <si>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</si>
  <si>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</si>
  <si>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</si>
  <si>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</si>
  <si>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</si>
  <si>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</si>
  <si>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</si>
  <si>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</si>
  <si>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</si>
  <si>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</si>
  <si>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</si>
  <si>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</si>
  <si>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</si>
  <si>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</si>
  <si>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</si>
  <si>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</si>
  <si>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</si>
  <si>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</si>
  <si>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</si>
  <si>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</si>
  <si>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</si>
  <si>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</si>
  <si>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</si>
  <si>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</si>
  <si>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</si>
  <si>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</si>
  <si>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</si>
  <si>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</si>
  <si>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</si>
  <si>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</si>
  <si>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</si>
  <si>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</si>
  <si>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</si>
  <si>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</si>
  <si>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</si>
  <si>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</si>
  <si>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</si>
  <si>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</si>
  <si>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</si>
  <si>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</si>
  <si>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</si>
  <si>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</si>
  <si>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</si>
  <si>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</si>
  <si>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</si>
  <si>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</si>
  <si>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</si>
  <si>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</si>
  <si>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</si>
  <si>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</si>
  <si>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</si>
  <si>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</si>
  <si>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</si>
  <si>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</si>
  <si>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</si>
  <si>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</si>
  <si>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</si>
  <si>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</si>
  <si>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</si>
  <si>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</si>
  <si>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</si>
  <si>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</si>
  <si>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</si>
  <si>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</si>
  <si>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</si>
  <si>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</si>
  <si>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</si>
  <si>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</si>
  <si>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</si>
  <si>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</si>
  <si>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</si>
  <si>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</si>
  <si>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</si>
  <si>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</si>
  <si>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</si>
  <si>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</si>
  <si>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</si>
  <si>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</si>
  <si>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</si>
  <si>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</si>
  <si>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</si>
  <si>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</si>
  <si>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</si>
  <si>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</si>
  <si>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</si>
  <si>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</si>
  <si>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</si>
  <si>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</si>
  <si>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</si>
  <si>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</si>
  <si>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</si>
  <si>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</si>
  <si>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</si>
  <si>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</si>
  <si>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</si>
  <si>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</si>
  <si>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</si>
  <si>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</si>
  <si>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</si>
  <si>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</si>
  <si>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</si>
  <si>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</si>
  <si>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</si>
  <si>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</si>
  <si>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</si>
  <si>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</si>
  <si>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</si>
  <si>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</si>
  <si>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</si>
  <si>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</si>
  <si>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</si>
  <si>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</si>
  <si>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</si>
  <si>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</si>
  <si>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</si>
  <si>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</si>
  <si>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</si>
  <si>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</si>
  <si>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</si>
  <si>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</si>
  <si>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</si>
  <si>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</si>
  <si>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</si>
  <si>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</si>
  <si>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</si>
  <si>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</si>
  <si>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</si>
  <si>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</si>
  <si>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</si>
  <si>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</si>
  <si>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</si>
  <si>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</si>
  <si>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</si>
  <si>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</si>
  <si>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</si>
  <si>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</si>
  <si>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</si>
  <si>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</si>
  <si>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</si>
  <si>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</si>
  <si>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</si>
  <si>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</si>
  <si>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</si>
  <si>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</si>
  <si>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</si>
  <si>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</si>
  <si>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</si>
  <si>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</si>
  <si>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</si>
  <si>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</si>
  <si>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</si>
  <si>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</si>
  <si>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</si>
  <si>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</si>
  <si>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</si>
  <si>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</si>
  <si>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</si>
  <si>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</si>
  <si>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</si>
  <si>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</si>
  <si>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</si>
  <si>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</si>
  <si>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</si>
  <si>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</si>
  <si>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</si>
  <si>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</si>
  <si>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</si>
  <si>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</si>
  <si>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</si>
  <si>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</si>
  <si>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</si>
  <si>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</si>
  <si>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</si>
  <si>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</si>
  <si>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</si>
  <si>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</si>
  <si>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</si>
  <si>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</si>
  <si>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</si>
  <si>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</si>
  <si>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</si>
  <si>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</si>
  <si>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</si>
  <si>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</si>
  <si>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</si>
  <si>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</si>
  <si>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</si>
  <si>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</si>
  <si>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</si>
  <si>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</si>
  <si>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</si>
  <si>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</si>
  <si>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</si>
  <si>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</si>
  <si>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</si>
  <si>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</si>
  <si>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</si>
  <si>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</si>
  <si>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</si>
  <si>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</si>
  <si>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</si>
  <si>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</si>
  <si>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</si>
  <si>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</si>
  <si>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</si>
  <si>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</si>
  <si>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</si>
  <si>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</si>
  <si>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</si>
  <si>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</si>
  <si>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</si>
  <si>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</si>
  <si>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</si>
  <si>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</si>
  <si>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</si>
  <si>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</si>
  <si>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</si>
  <si>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</si>
  <si>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</si>
  <si>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</si>
  <si>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</si>
  <si>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</si>
  <si>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</si>
  <si>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</si>
  <si>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</si>
  <si>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</si>
  <si>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</si>
  <si>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</si>
  <si>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</si>
  <si>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</si>
  <si>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</si>
  <si>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</si>
  <si>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</si>
  <si>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</si>
  <si>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</si>
  <si>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</si>
  <si>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</si>
  <si>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</si>
  <si>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</si>
  <si>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</si>
  <si>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</si>
  <si>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</si>
  <si>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</si>
  <si>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</si>
  <si>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</si>
  <si>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</si>
  <si>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</si>
  <si>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</si>
  <si>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</si>
  <si>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</si>
  <si>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</si>
  <si>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</si>
  <si>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</si>
  <si>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</si>
  <si>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</si>
  <si>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</si>
  <si>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</si>
  <si>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</si>
  <si>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</si>
  <si>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</si>
  <si>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</si>
  <si>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</si>
  <si>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</si>
  <si>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</si>
  <si>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</si>
  <si>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</si>
  <si>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</si>
  <si>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</si>
  <si>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</si>
  <si>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</si>
  <si>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</si>
  <si>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</si>
  <si>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</si>
  <si>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</si>
  <si>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</si>
  <si>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</si>
  <si>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</si>
  <si>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</si>
  <si>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</si>
  <si>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</si>
  <si>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</si>
  <si>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</si>
  <si>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</si>
  <si>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</si>
  <si>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</si>
  <si>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</si>
  <si>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</si>
  <si>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</si>
  <si>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</si>
  <si>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</si>
  <si>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</si>
  <si>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</si>
  <si>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</si>
  <si>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</si>
  <si>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</si>
  <si>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</si>
  <si>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</si>
  <si>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</si>
  <si>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</si>
  <si>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</si>
  <si>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</si>
  <si>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</si>
  <si>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</si>
  <si>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</si>
  <si>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</si>
  <si>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</si>
  <si>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</si>
  <si>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</si>
  <si>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</si>
  <si>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</si>
  <si>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</si>
  <si>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</si>
  <si>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</si>
  <si>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</si>
  <si>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</si>
  <si>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</si>
  <si>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</si>
  <si>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</si>
  <si>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</si>
  <si>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</si>
  <si>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</si>
  <si>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</si>
  <si>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</si>
  <si>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</si>
  <si>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</si>
  <si>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</si>
  <si>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</si>
  <si>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</si>
  <si>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</si>
  <si>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</si>
  <si>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</si>
  <si>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</si>
  <si>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</si>
  <si>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</si>
  <si>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</si>
  <si>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</si>
  <si>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</si>
  <si>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</si>
  <si>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</si>
  <si>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</si>
  <si>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</si>
  <si>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</si>
  <si>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</si>
  <si>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</si>
  <si>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</si>
  <si>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</si>
  <si>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</si>
  <si>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</si>
  <si>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</si>
  <si>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</si>
  <si>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</si>
  <si>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</si>
  <si>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</si>
  <si>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</si>
  <si>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</si>
  <si>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</si>
  <si>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</si>
  <si>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</si>
  <si>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</si>
  <si>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</si>
  <si>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</si>
  <si>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</si>
  <si>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</si>
  <si>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</si>
  <si>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</si>
  <si>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</si>
  <si>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</si>
  <si>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</si>
  <si>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</si>
  <si>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</si>
  <si>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</si>
  <si>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</si>
  <si>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</si>
  <si>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</si>
  <si>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</si>
  <si>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</si>
  <si>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</si>
  <si>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</si>
  <si>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</si>
  <si>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</si>
  <si>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</si>
  <si>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</si>
  <si>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</si>
  <si>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</si>
  <si>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</si>
  <si>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</si>
  <si>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</si>
  <si>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</si>
  <si>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</si>
  <si>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</si>
  <si>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</si>
  <si>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</si>
  <si>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</si>
  <si>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</si>
  <si>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</si>
  <si>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</si>
  <si>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</si>
  <si>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</si>
  <si>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</si>
  <si>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</si>
  <si>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</si>
  <si>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</si>
  <si>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</si>
  <si>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</si>
  <si>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</si>
  <si>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</si>
  <si>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</si>
  <si>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</si>
  <si>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</si>
  <si>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</si>
  <si>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</si>
  <si>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</si>
  <si>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</si>
  <si>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</si>
  <si>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</si>
  <si>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</si>
  <si>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</si>
  <si>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</si>
  <si>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</si>
  <si>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</si>
  <si>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</si>
  <si>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</si>
  <si>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</si>
  <si>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</si>
  <si>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</si>
  <si>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</si>
  <si>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</si>
  <si>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</si>
  <si>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</si>
  <si>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</si>
  <si>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</si>
  <si>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</si>
  <si>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</si>
  <si>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</si>
  <si>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</si>
  <si>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</si>
  <si>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</si>
  <si>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</si>
  <si>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</si>
  <si>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</si>
  <si>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</si>
  <si>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</si>
  <si>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</si>
  <si>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</si>
  <si>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</si>
  <si>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</si>
  <si>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</si>
  <si>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</si>
  <si>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</si>
  <si>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</si>
  <si>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</si>
  <si>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</si>
  <si>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</si>
  <si>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</si>
  <si>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</si>
  <si>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</si>
  <si>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</si>
  <si>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</si>
  <si>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</si>
  <si>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</si>
  <si>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</si>
  <si>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</si>
  <si>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</si>
  <si>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</si>
  <si>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</si>
  <si>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</si>
  <si>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</si>
  <si>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</si>
  <si>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</si>
  <si>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</si>
  <si>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</si>
  <si>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</si>
  <si>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</si>
  <si>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</si>
  <si>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</si>
  <si>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</si>
  <si>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</si>
  <si>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</si>
  <si>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</si>
  <si>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</si>
  <si>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</si>
  <si>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</si>
  <si>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</si>
  <si>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</si>
  <si>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</si>
  <si>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</si>
  <si>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</si>
  <si>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</si>
  <si>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</si>
  <si>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</si>
  <si>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</si>
  <si>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</si>
  <si>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</si>
  <si>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</si>
  <si>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</si>
  <si>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</si>
  <si>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</si>
  <si>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</si>
  <si>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</si>
  <si>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</si>
  <si>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</si>
  <si>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</si>
  <si>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</si>
  <si>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</si>
  <si>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</si>
  <si>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</si>
  <si>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</si>
  <si>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</si>
  <si>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</si>
  <si>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</si>
  <si>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</si>
  <si>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</si>
  <si>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</si>
  <si>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</si>
  <si>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</si>
  <si>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</si>
  <si>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</si>
  <si>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</si>
  <si>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</si>
  <si>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</si>
  <si>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</si>
  <si>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</si>
  <si>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</si>
  <si>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</si>
  <si>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</si>
  <si>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</si>
  <si>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</si>
  <si>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</si>
  <si>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</si>
  <si>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</si>
  <si>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</si>
  <si>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</si>
  <si>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</si>
  <si>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</si>
  <si>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</si>
  <si>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</si>
  <si>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</si>
  <si>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</si>
  <si>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</si>
  <si>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</si>
  <si>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</si>
  <si>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</si>
  <si>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</si>
  <si>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</si>
  <si>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</si>
  <si>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</si>
  <si>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</si>
  <si>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</si>
  <si>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</si>
  <si>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</si>
  <si>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</si>
  <si>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</si>
  <si>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</si>
  <si>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</si>
  <si>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</si>
  <si>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</si>
  <si>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</si>
  <si>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</si>
  <si>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</si>
  <si>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</si>
  <si>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</si>
  <si>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</si>
  <si>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</si>
  <si>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</si>
  <si>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</si>
  <si>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</si>
  <si>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</si>
  <si>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</si>
  <si>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</si>
  <si>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</si>
  <si>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</si>
  <si>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</si>
  <si>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</si>
  <si>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</si>
  <si>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</si>
  <si>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</si>
  <si>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</si>
  <si>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</si>
  <si>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</si>
  <si>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</si>
  <si>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</si>
  <si>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</si>
  <si>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</si>
  <si>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</si>
  <si>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</si>
  <si>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</si>
  <si>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</si>
  <si>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</si>
  <si>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</si>
  <si>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</si>
  <si>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</si>
  <si>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</si>
  <si>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</si>
  <si>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</si>
  <si>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</si>
  <si>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</si>
  <si>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</si>
  <si>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</si>
  <si>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</si>
  <si>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</si>
  <si>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</si>
  <si>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</si>
  <si>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</si>
  <si>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</si>
  <si>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</si>
  <si>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</si>
  <si>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</si>
  <si>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</si>
  <si>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</si>
  <si>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</si>
  <si>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</si>
  <si>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</si>
  <si>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</si>
  <si>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</si>
  <si>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</si>
  <si>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</si>
  <si>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</si>
  <si>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</si>
  <si>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</si>
  <si>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</si>
  <si>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</si>
  <si>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</si>
  <si>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</si>
  <si>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</si>
  <si>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</si>
  <si>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</si>
  <si>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</si>
  <si>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</si>
  <si>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</si>
  <si>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</si>
  <si>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</si>
  <si>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</si>
  <si>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</si>
  <si>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</si>
  <si>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</si>
  <si>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</si>
  <si>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</si>
  <si>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</si>
  <si>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</si>
  <si>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</si>
  <si>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</si>
  <si>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</si>
  <si>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</si>
  <si>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</si>
  <si>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</si>
  <si>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</si>
  <si>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</si>
  <si>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</si>
  <si>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</si>
  <si>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</si>
  <si>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</si>
  <si>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</si>
  <si>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</si>
  <si>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</si>
  <si>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</si>
  <si>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</si>
  <si>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</si>
  <si>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</si>
  <si>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</si>
  <si>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</si>
  <si>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</si>
  <si>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</si>
  <si>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</si>
  <si>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</si>
  <si>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</si>
  <si>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</si>
  <si>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</si>
  <si>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</si>
  <si>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</si>
  <si>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</si>
  <si>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</si>
  <si>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</si>
  <si>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</si>
  <si>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</si>
  <si>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</si>
  <si>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</si>
  <si>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</si>
  <si>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</si>
  <si>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</si>
  <si>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</si>
  <si>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</si>
  <si>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</si>
  <si>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</si>
  <si>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</si>
  <si>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</si>
  <si>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</si>
  <si>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</si>
  <si>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</si>
  <si>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</si>
  <si>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</si>
  <si>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</si>
  <si>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</si>
  <si>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</si>
  <si>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</si>
  <si>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</si>
  <si>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</si>
  <si>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</si>
  <si>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</si>
  <si>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</si>
  <si>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</si>
  <si>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</si>
  <si>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</si>
  <si>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</si>
  <si>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</si>
  <si>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</si>
  <si>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</si>
  <si>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</si>
  <si>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</si>
  <si>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</si>
  <si>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</si>
  <si>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</si>
  <si>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</si>
  <si>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</si>
  <si>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</si>
  <si>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</si>
  <si>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</si>
  <si>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</si>
  <si>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</si>
  <si>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</si>
  <si>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</si>
  <si>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</si>
  <si>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</si>
  <si>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</si>
  <si>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</si>
  <si>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</si>
  <si>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</si>
  <si>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</si>
  <si>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</si>
  <si>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</si>
  <si>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</si>
  <si>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</si>
  <si>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</si>
  <si>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</si>
  <si>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</si>
  <si>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</si>
  <si>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</si>
  <si>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</si>
  <si>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</si>
  <si>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</si>
  <si>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</si>
  <si>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</si>
  <si>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</si>
  <si>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</si>
  <si>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</si>
  <si>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</si>
  <si>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</si>
  <si>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</si>
  <si>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</si>
  <si>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</si>
  <si>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</si>
  <si>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</si>
  <si>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</si>
  <si>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</si>
  <si>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</si>
  <si>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</si>
  <si>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</si>
  <si>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</si>
  <si>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</si>
  <si>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</si>
  <si>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</si>
  <si>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</si>
  <si>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</si>
  <si>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</si>
  <si>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</si>
  <si>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</si>
  <si>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</si>
  <si>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</si>
  <si>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</si>
  <si>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</si>
  <si>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</si>
  <si>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</si>
  <si>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</si>
  <si>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</si>
  <si>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</si>
  <si>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</si>
  <si>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</si>
  <si>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</si>
  <si>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</si>
  <si>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</si>
  <si>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</si>
  <si>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</si>
  <si>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</si>
  <si>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</si>
  <si>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</si>
  <si>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</si>
  <si>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</si>
  <si>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</si>
  <si>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</si>
  <si>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</si>
  <si>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</si>
  <si>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</si>
  <si>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</si>
  <si>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</si>
  <si>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</si>
  <si>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</si>
  <si>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</si>
  <si>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</si>
  <si>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</si>
  <si>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</si>
  <si>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</si>
  <si>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</si>
  <si>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</si>
  <si>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</si>
  <si>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</si>
  <si>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</si>
  <si>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</si>
  <si>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</si>
  <si>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</si>
  <si>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</si>
  <si>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</si>
  <si>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</si>
  <si>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</si>
  <si>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</si>
  <si>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</si>
  <si>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</si>
  <si>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</si>
  <si>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</si>
  <si>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</si>
  <si>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</si>
  <si>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</si>
  <si>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</si>
  <si>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</si>
  <si>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</si>
  <si>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</si>
  <si>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</si>
  <si>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</si>
  <si>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</si>
  <si>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</si>
  <si>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</si>
  <si>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</si>
  <si>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</si>
  <si>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</si>
  <si>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</si>
  <si>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</si>
  <si>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</si>
  <si>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</si>
  <si>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</si>
  <si>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</si>
  <si>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</si>
  <si>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</si>
  <si>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</si>
  <si>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</si>
  <si>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</si>
  <si>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</si>
  <si>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</si>
  <si>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</si>
  <si>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</si>
  <si>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</si>
  <si>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</si>
  <si>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</si>
  <si>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</si>
  <si>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</si>
  <si>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</si>
  <si>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</si>
  <si>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</si>
  <si>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</si>
  <si>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</si>
  <si>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</si>
  <si>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</si>
  <si>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</si>
  <si>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</si>
  <si>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</si>
  <si>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</si>
  <si>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</si>
  <si>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</si>
  <si>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</si>
  <si>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</si>
  <si>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</si>
  <si>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</si>
  <si>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</si>
  <si>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</si>
  <si>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</si>
  <si>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</si>
  <si>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</si>
  <si>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</si>
  <si>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</si>
  <si>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</si>
  <si>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</si>
  <si>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</si>
  <si>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</si>
  <si>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</si>
  <si>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</si>
  <si>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</si>
  <si>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</si>
  <si>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</si>
  <si>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</si>
  <si>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</si>
  <si>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</si>
  <si>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</si>
  <si>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</si>
  <si>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</si>
  <si>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</si>
  <si>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</si>
  <si>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</si>
  <si>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</si>
  <si>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</si>
  <si>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</si>
  <si>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</si>
  <si>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</si>
  <si>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</si>
  <si>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</si>
  <si>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</si>
  <si>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</si>
  <si>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</si>
  <si>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</si>
  <si>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</si>
  <si>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</si>
  <si>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</si>
  <si>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</si>
  <si>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</si>
  <si>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</si>
  <si>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</si>
  <si>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</si>
  <si>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</si>
  <si>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</si>
  <si>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</si>
  <si>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</si>
  <si>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</si>
  <si>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</si>
  <si>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</si>
  <si>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</si>
  <si>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</si>
  <si>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</si>
  <si>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</si>
  <si>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</si>
  <si>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</si>
  <si>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</si>
  <si>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</si>
  <si>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</si>
  <si>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</si>
  <si>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</si>
  <si>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</si>
  <si>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</si>
  <si>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</si>
  <si>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</si>
  <si>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</si>
  <si>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</si>
  <si>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</si>
  <si>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</si>
  <si>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</si>
  <si>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</si>
  <si>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</si>
  <si>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</si>
  <si>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</si>
  <si>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</si>
  <si>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</si>
  <si>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</si>
  <si>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</si>
  <si>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</si>
  <si>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</si>
  <si>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</si>
  <si>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</si>
  <si>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</si>
  <si>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</si>
  <si>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</si>
  <si>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</si>
  <si>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</si>
  <si>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</si>
  <si>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</si>
  <si>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</si>
  <si>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</si>
  <si>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</si>
  <si>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</si>
  <si>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</si>
  <si>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</si>
  <si>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</si>
  <si>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</si>
  <si>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</si>
  <si>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</si>
  <si>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</si>
  <si>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</si>
  <si>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</si>
  <si>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</si>
  <si>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</si>
  <si>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</si>
  <si>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</si>
  <si>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</si>
  <si>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</si>
  <si>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</si>
  <si>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</si>
  <si>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</si>
  <si>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</si>
  <si>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</si>
  <si>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</si>
  <si>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</si>
  <si>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</si>
  <si>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</si>
  <si>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</si>
  <si>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</si>
  <si>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</si>
  <si>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</si>
  <si>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</si>
  <si>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</si>
  <si>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</si>
  <si>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</si>
  <si>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</si>
  <si>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</si>
  <si>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</si>
  <si>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</si>
  <si>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</si>
  <si>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</si>
  <si>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</si>
  <si>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</si>
  <si>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</si>
  <si>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</si>
  <si>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</si>
  <si>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</si>
  <si>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</si>
  <si>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</si>
  <si>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</si>
  <si>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</si>
  <si>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</si>
  <si>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</si>
  <si>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</si>
  <si>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</si>
  <si>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</si>
  <si>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</si>
  <si>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</si>
  <si>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</si>
  <si>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</si>
  <si>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</si>
  <si>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</si>
  <si>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</si>
  <si>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</si>
  <si>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</si>
  <si>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</si>
  <si>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</si>
  <si>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</si>
  <si>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</si>
  <si>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</si>
  <si>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</si>
  <si>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</si>
  <si>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</si>
  <si>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</si>
  <si>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</si>
  <si>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</si>
  <si>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</si>
  <si>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</si>
  <si>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</si>
  <si>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</si>
  <si>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</si>
  <si>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</si>
  <si>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</si>
  <si>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</si>
  <si>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</si>
  <si>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</si>
  <si>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</si>
  <si>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</si>
  <si>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</si>
  <si>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</si>
  <si>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</si>
  <si>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</si>
  <si>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</si>
  <si>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</si>
  <si>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</si>
  <si>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</si>
  <si>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</si>
  <si>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</si>
  <si>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</si>
  <si>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</si>
  <si>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</si>
  <si>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</si>
  <si>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</si>
  <si>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</si>
  <si>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</si>
  <si>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</si>
  <si>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</si>
  <si>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</si>
  <si>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</si>
  <si>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</si>
  <si>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</si>
  <si>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</si>
  <si>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</si>
  <si>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</si>
  <si>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</si>
  <si>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</si>
  <si>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</si>
  <si>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</si>
  <si>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</si>
  <si>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</si>
  <si>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</si>
  <si>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</si>
  <si>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</si>
  <si>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</si>
  <si>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</si>
  <si>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</si>
  <si>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</si>
  <si>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</si>
  <si>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</si>
  <si>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</si>
  <si>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</si>
  <si>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</si>
  <si>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</si>
  <si>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</si>
  <si>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</si>
  <si>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</si>
  <si>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</si>
  <si>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</si>
  <si>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</si>
  <si>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</si>
  <si>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</si>
  <si>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</si>
  <si>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</si>
  <si>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</si>
  <si>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</si>
  <si>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</si>
  <si>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</si>
  <si>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</si>
  <si>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</si>
  <si>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</si>
  <si>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</si>
  <si>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</si>
  <si>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</si>
  <si>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</si>
  <si>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</si>
  <si>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</si>
  <si>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</si>
  <si>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</si>
  <si>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</si>
  <si>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</si>
  <si>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</si>
  <si>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</si>
  <si>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</si>
  <si>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</si>
  <si>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</si>
  <si>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</si>
  <si>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</si>
  <si>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</si>
  <si>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</si>
  <si>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</si>
  <si>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</si>
  <si>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</si>
  <si>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</si>
  <si>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</si>
  <si>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</si>
  <si>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</si>
  <si>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</si>
  <si>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</si>
  <si>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</si>
  <si>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</si>
  <si>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</si>
  <si>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</si>
  <si>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</si>
  <si>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</si>
  <si>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</si>
  <si>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</si>
  <si>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</si>
  <si>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</si>
  <si>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</si>
  <si>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</si>
  <si>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</si>
  <si>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</si>
  <si>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</si>
  <si>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</si>
  <si>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</si>
  <si>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</si>
  <si>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</si>
  <si>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</si>
  <si>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</si>
  <si>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</si>
  <si>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</si>
  <si>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</si>
  <si>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</si>
  <si>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</si>
  <si>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</si>
  <si>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</si>
  <si>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</si>
  <si>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</si>
  <si>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</si>
  <si>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</si>
  <si>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</si>
  <si>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</si>
  <si>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</si>
  <si>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</si>
  <si>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</si>
  <si>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</si>
  <si>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</si>
  <si>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</si>
  <si>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</si>
  <si>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</si>
  <si>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</si>
  <si>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</si>
  <si>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</si>
  <si>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</si>
  <si>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</si>
  <si>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</si>
  <si>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</si>
  <si>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</si>
  <si>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</si>
  <si>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</si>
  <si>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</si>
  <si>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</si>
  <si>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</si>
  <si>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</si>
  <si>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</si>
  <si>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</si>
  <si>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</si>
  <si>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</si>
  <si>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</si>
  <si>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</si>
  <si>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</si>
  <si>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</si>
  <si>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</si>
  <si>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</si>
  <si>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</si>
  <si>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</si>
  <si>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</si>
  <si>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</si>
  <si>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</si>
  <si>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</si>
  <si>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</si>
  <si>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</si>
  <si>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</si>
  <si>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</si>
  <si>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</si>
  <si>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</si>
  <si>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</si>
  <si>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</si>
  <si>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</si>
  <si>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</si>
  <si>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</si>
  <si>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</si>
  <si>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</si>
  <si>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</si>
  <si>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</si>
  <si>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</si>
  <si>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</si>
  <si>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</si>
  <si>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</si>
  <si>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</si>
  <si>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</si>
  <si>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</si>
  <si>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</si>
  <si>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</si>
  <si>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</si>
  <si>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</si>
  <si>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</si>
  <si>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</si>
  <si>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</si>
  <si>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</si>
  <si>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</si>
  <si>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</si>
  <si>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</si>
  <si>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</si>
  <si>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</si>
  <si>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</si>
  <si>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</si>
  <si>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</si>
  <si>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</si>
  <si>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</si>
  <si>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</si>
  <si>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</si>
  <si>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</si>
  <si>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</si>
  <si>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</si>
  <si>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</si>
  <si>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</si>
  <si>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</si>
  <si>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</si>
  <si>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</si>
  <si>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</si>
  <si>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</si>
  <si>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</si>
  <si>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</si>
  <si>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</si>
  <si>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</si>
  <si>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</si>
  <si>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</si>
  <si>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</si>
  <si>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</si>
  <si>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</si>
  <si>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</si>
  <si>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</si>
  <si>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</si>
  <si>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</si>
  <si>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</si>
  <si>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</si>
  <si>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</si>
  <si>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</si>
  <si>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</si>
  <si>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</si>
  <si>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</si>
  <si>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</si>
  <si>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</si>
  <si>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</si>
  <si>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</si>
  <si>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</si>
  <si>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</si>
  <si>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</si>
  <si>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</si>
  <si>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</si>
  <si>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</si>
  <si>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</si>
  <si>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</si>
  <si>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</si>
  <si>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</si>
  <si>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</si>
  <si>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</si>
  <si>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</si>
  <si>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</si>
  <si>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</si>
  <si>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</si>
  <si>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</si>
  <si>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</si>
  <si>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</si>
  <si>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</si>
  <si>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</si>
  <si>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</si>
  <si>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</si>
  <si>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</si>
  <si>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</si>
  <si>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</si>
  <si>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</si>
  <si>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</si>
  <si>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</si>
  <si>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</si>
  <si>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</si>
  <si>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</si>
  <si>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</si>
  <si>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</si>
  <si>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</si>
  <si>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</si>
  <si>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</si>
  <si>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</si>
  <si>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</si>
  <si>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</si>
  <si>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</si>
  <si>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</si>
  <si>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</si>
  <si>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</si>
  <si>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</si>
  <si>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</si>
  <si>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</si>
  <si>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</si>
  <si>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</si>
  <si>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</si>
  <si>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</si>
  <si>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</si>
  <si>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</si>
  <si>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</si>
  <si>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</si>
  <si>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</si>
  <si>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</si>
  <si>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</si>
  <si>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</si>
  <si>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</si>
  <si>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</si>
  <si>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</si>
  <si>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</si>
  <si>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</si>
  <si>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</si>
  <si>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</si>
  <si>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</si>
  <si>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</si>
  <si>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</si>
  <si>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</si>
  <si>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</si>
  <si>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</si>
  <si>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</si>
  <si>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</si>
  <si>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</si>
  <si>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</si>
  <si>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</si>
  <si>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</si>
  <si>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</si>
  <si>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</si>
  <si>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</si>
  <si>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</si>
  <si>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</si>
  <si>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</si>
  <si>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</si>
  <si>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</si>
  <si>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</si>
  <si>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</si>
  <si>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</si>
  <si>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</si>
  <si>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</si>
  <si>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</si>
  <si>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</si>
  <si>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</si>
  <si>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</si>
  <si>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</si>
  <si>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</si>
  <si>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</si>
  <si>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</si>
  <si>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</si>
  <si>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</si>
  <si>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</si>
  <si>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</si>
  <si>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</si>
  <si>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</si>
  <si>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</si>
  <si>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</si>
  <si>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</si>
  <si>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</si>
  <si>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</si>
  <si>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</si>
  <si>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</si>
  <si>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</si>
  <si>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</si>
  <si>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</si>
  <si>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</si>
  <si>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</si>
  <si>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</si>
  <si>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</si>
  <si>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</si>
  <si>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</si>
  <si>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</si>
  <si>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</si>
  <si>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</si>
  <si>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</si>
  <si>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</si>
  <si>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</si>
  <si>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</si>
  <si>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</si>
  <si>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</si>
  <si>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</si>
  <si>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</si>
  <si>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</si>
  <si>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</si>
  <si>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</si>
  <si>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</si>
  <si>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</si>
  <si>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</si>
  <si>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</si>
  <si>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</si>
  <si>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</si>
  <si>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</si>
  <si>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</si>
  <si>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</si>
  <si>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</si>
  <si>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</si>
  <si>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</si>
  <si>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</si>
  <si>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</si>
  <si>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</si>
  <si>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</si>
  <si>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</si>
  <si>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</si>
  <si>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</si>
  <si>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</si>
  <si>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</si>
  <si>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</si>
  <si>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</si>
  <si>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</si>
  <si>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</si>
  <si>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</si>
  <si>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</si>
  <si>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</si>
  <si>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</si>
  <si>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</si>
  <si>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</si>
  <si>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</si>
  <si>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</si>
  <si>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</si>
  <si>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</si>
  <si>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</si>
  <si>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</si>
  <si>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</si>
  <si>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</si>
  <si>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</si>
  <si>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</si>
  <si>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</si>
  <si>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</si>
  <si>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</si>
  <si>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</si>
  <si>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</si>
  <si>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</si>
  <si>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</si>
  <si>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</si>
  <si>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</si>
  <si>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</si>
  <si>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</si>
  <si>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</si>
  <si>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</si>
  <si>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</si>
  <si>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</si>
  <si>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</si>
  <si>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</si>
  <si>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</si>
  <si>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</si>
  <si>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</si>
  <si>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</si>
  <si>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</si>
  <si>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</si>
  <si>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</si>
  <si>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</si>
  <si>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</si>
  <si>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</si>
  <si>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</si>
  <si>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</si>
  <si>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</si>
  <si>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</si>
  <si>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</si>
  <si>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</si>
  <si>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</si>
  <si>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</si>
  <si>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</si>
  <si>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</si>
  <si>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</si>
  <si>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</si>
  <si>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</si>
  <si>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</si>
  <si>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</si>
  <si>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</si>
  <si>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</si>
  <si>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</si>
  <si>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</si>
  <si>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</si>
  <si>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</si>
  <si>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</si>
  <si>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</si>
  <si>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</si>
  <si>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</si>
  <si>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</si>
  <si>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</si>
  <si>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</si>
  <si>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</si>
  <si>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</si>
  <si>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</si>
  <si>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</si>
  <si>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</si>
  <si>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</si>
  <si>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</si>
  <si>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</si>
  <si>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</si>
  <si>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</si>
  <si>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</si>
  <si>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</si>
  <si>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</si>
  <si>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</si>
  <si>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</si>
  <si>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</si>
  <si>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</si>
  <si>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</si>
  <si>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</si>
  <si>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</si>
  <si>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</si>
  <si>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</si>
  <si>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</si>
  <si>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</si>
  <si>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</si>
  <si>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</si>
  <si>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</si>
  <si>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</si>
  <si>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</si>
  <si>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</si>
  <si>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</si>
  <si>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</si>
  <si>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</si>
  <si>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</si>
  <si>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</si>
  <si>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</si>
  <si>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</si>
  <si>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</si>
  <si>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</si>
  <si>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</si>
  <si>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</si>
  <si>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</si>
  <si>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</si>
  <si>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</si>
  <si>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</si>
  <si>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</si>
  <si>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</si>
  <si>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</si>
  <si>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</si>
  <si>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</si>
  <si>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</si>
  <si>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</si>
  <si>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</si>
  <si>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</si>
  <si>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</si>
  <si>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</si>
  <si>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</si>
  <si>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</si>
  <si>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</si>
  <si>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</si>
  <si>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</si>
  <si>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</si>
  <si>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</si>
  <si>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</si>
  <si>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</si>
  <si>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</si>
  <si>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</si>
  <si>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</si>
  <si>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</si>
  <si>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</si>
  <si>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</si>
  <si>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</si>
  <si>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</si>
  <si>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</si>
  <si>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</si>
  <si>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</si>
  <si>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</si>
  <si>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</si>
  <si>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</si>
  <si>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</si>
  <si>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</si>
  <si>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</si>
  <si>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</si>
  <si>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</si>
  <si>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</si>
  <si>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</si>
  <si>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</si>
  <si>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</si>
  <si>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</si>
  <si>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</si>
  <si>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</si>
  <si>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</si>
  <si>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</si>
  <si>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</si>
  <si>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</si>
  <si>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</si>
  <si>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</si>
  <si>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</si>
  <si>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</si>
  <si>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</si>
  <si>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</si>
  <si>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</si>
  <si>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</si>
  <si>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</si>
  <si>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</si>
  <si>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</si>
  <si>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</si>
  <si>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</si>
  <si>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</si>
  <si>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</si>
  <si>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</si>
  <si>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</si>
  <si>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</si>
  <si>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</si>
  <si>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</si>
  <si>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</si>
  <si>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</si>
  <si>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</si>
  <si>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</si>
  <si>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</si>
  <si>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</si>
  <si>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</si>
  <si>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</si>
  <si>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</si>
  <si>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</si>
  <si>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</si>
  <si>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</si>
  <si>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</si>
  <si>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</si>
  <si>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</si>
  <si>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</si>
  <si>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</si>
  <si>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</si>
  <si>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</si>
  <si>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</si>
  <si>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</si>
  <si>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</si>
  <si>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</si>
  <si>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</si>
  <si>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</si>
  <si>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</si>
  <si>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</si>
  <si>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</si>
  <si>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</si>
  <si>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</si>
  <si>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</si>
  <si>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</si>
  <si>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</si>
  <si>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</si>
  <si>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</si>
  <si>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</si>
  <si>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</si>
  <si>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</si>
  <si>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</si>
  <si>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</si>
  <si>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</si>
  <si>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</si>
  <si>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</si>
  <si>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</si>
  <si>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</si>
  <si>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</si>
  <si>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</si>
  <si>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</si>
  <si>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</si>
  <si>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</si>
  <si>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</si>
  <si>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</si>
  <si>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</si>
  <si>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</si>
  <si>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</si>
  <si>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</si>
  <si>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</si>
  <si>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</si>
  <si>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</si>
  <si>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</si>
  <si>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</si>
  <si>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</si>
  <si>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</si>
  <si>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</si>
  <si>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</si>
  <si>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</si>
  <si>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</si>
  <si>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</si>
  <si>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</si>
  <si>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</si>
  <si>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</si>
  <si>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</si>
  <si>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</si>
  <si>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</si>
  <si>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</si>
  <si>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</si>
  <si>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</si>
  <si>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</si>
  <si>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</si>
  <si>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</si>
  <si>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</si>
  <si>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</si>
  <si>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</si>
  <si>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</si>
  <si>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</si>
  <si>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</si>
  <si>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</si>
  <si>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</si>
  <si>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</si>
  <si>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</si>
  <si>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</si>
  <si>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</si>
  <si>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</si>
  <si>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</si>
  <si>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</si>
  <si>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</si>
  <si>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</si>
  <si>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</si>
  <si>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</si>
  <si>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</si>
  <si>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</si>
  <si>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</si>
  <si>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</si>
  <si>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</si>
  <si>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</si>
  <si>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</si>
  <si>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</si>
  <si>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</si>
  <si>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</si>
  <si>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</si>
  <si>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</si>
  <si>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</si>
  <si>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</si>
  <si>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</si>
  <si>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</si>
  <si>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</si>
  <si>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</si>
  <si>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</si>
  <si>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</si>
  <si>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</si>
  <si>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</si>
  <si>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</si>
  <si>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</si>
  <si>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</si>
  <si>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</si>
  <si>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</si>
  <si>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</si>
  <si>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</si>
  <si>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</si>
  <si>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</si>
  <si>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</si>
  <si>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</si>
  <si>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</si>
  <si>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</si>
  <si>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</si>
  <si>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</si>
  <si>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</si>
  <si>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</si>
  <si>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</si>
  <si>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</si>
  <si>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</si>
  <si>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</si>
  <si>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</si>
  <si>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</si>
  <si>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</si>
  <si>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</si>
  <si>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</si>
  <si>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</si>
  <si>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</si>
  <si>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</si>
  <si>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</si>
  <si>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</si>
  <si>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</si>
  <si>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</si>
  <si>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</si>
  <si>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</si>
  <si>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</si>
  <si>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</si>
  <si>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</si>
  <si>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</si>
  <si>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</si>
  <si>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</si>
  <si>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</si>
  <si>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</si>
  <si>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</si>
  <si>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</si>
  <si>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</si>
  <si>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</si>
  <si>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</si>
  <si>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</si>
  <si>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</si>
  <si>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</si>
  <si>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</si>
  <si>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</si>
  <si>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</si>
  <si>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</si>
  <si>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</si>
  <si>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</si>
  <si>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</si>
  <si>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</si>
  <si>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</si>
  <si>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</si>
  <si>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</si>
  <si>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</si>
  <si>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</si>
  <si>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</si>
  <si>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</si>
  <si>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</si>
  <si>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</si>
  <si>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</si>
  <si>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</si>
  <si>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</si>
  <si>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</si>
  <si>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</si>
  <si>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</si>
  <si>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</si>
  <si>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</si>
  <si>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</si>
  <si>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</si>
  <si>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</si>
  <si>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</si>
  <si>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</si>
  <si>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</si>
  <si>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</si>
  <si>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</si>
  <si>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</si>
  <si>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</si>
  <si>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</si>
  <si>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</si>
  <si>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</si>
  <si>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</si>
  <si>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</si>
  <si>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</si>
  <si>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</si>
  <si>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</si>
  <si>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</si>
  <si>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</si>
  <si>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</si>
  <si>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</si>
  <si>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</si>
  <si>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</si>
  <si>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</si>
  <si>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</si>
  <si>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</si>
  <si>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</si>
  <si>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</si>
  <si>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</si>
  <si>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</si>
  <si>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</si>
  <si>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</si>
  <si>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</si>
  <si>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</si>
  <si>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</si>
  <si>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</si>
  <si>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</si>
  <si>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</si>
  <si>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</si>
  <si>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</si>
  <si>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</si>
  <si>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</si>
  <si>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</si>
  <si>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</si>
  <si>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</si>
  <si>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</si>
  <si>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</si>
  <si>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</si>
  <si>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</si>
  <si>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</si>
  <si>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</si>
  <si>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</si>
  <si>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</si>
  <si>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</si>
  <si>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</si>
  <si>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</si>
  <si>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</si>
  <si>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</si>
  <si>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</si>
  <si>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</si>
  <si>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</si>
  <si>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</si>
  <si>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</si>
  <si>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</si>
  <si>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</si>
  <si>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</si>
  <si>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</si>
  <si>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</si>
  <si>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</si>
  <si>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</si>
  <si>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</si>
  <si>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</si>
  <si>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</si>
  <si>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</si>
  <si>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</si>
  <si>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</si>
  <si>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</si>
  <si>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</si>
  <si>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</si>
  <si>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</si>
  <si>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</si>
  <si>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</si>
  <si>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</si>
  <si>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</si>
  <si>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</si>
  <si>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</si>
  <si>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</si>
  <si>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</si>
  <si>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</si>
  <si>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</si>
  <si>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</si>
  <si>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</si>
  <si>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</si>
  <si>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</si>
  <si>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</si>
  <si>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</si>
  <si>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</si>
  <si>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</si>
  <si>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</si>
  <si>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</si>
  <si>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</si>
  <si>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</si>
  <si>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</si>
  <si>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</si>
  <si>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</si>
  <si>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</si>
  <si>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</si>
  <si>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</si>
  <si>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</si>
  <si>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</si>
  <si>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</si>
  <si>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</si>
  <si>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</si>
  <si>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</si>
  <si>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</si>
  <si>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</si>
  <si>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</si>
  <si>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</si>
  <si>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</si>
  <si>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</si>
  <si>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</si>
  <si>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</si>
  <si>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</si>
  <si>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</si>
  <si>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</si>
  <si>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</si>
  <si>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</si>
  <si>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</si>
  <si>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</si>
  <si>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</si>
  <si>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</si>
  <si>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</si>
  <si>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</si>
  <si>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</si>
  <si>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</si>
  <si>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</si>
  <si>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</si>
  <si>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</si>
  <si>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</si>
  <si>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</si>
  <si>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</si>
  <si>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</si>
  <si>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</si>
  <si>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</si>
  <si>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</si>
  <si>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</si>
  <si>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</si>
  <si>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</si>
  <si>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</si>
  <si>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</si>
  <si>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</si>
  <si>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</si>
  <si>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</si>
  <si>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</si>
  <si>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</si>
  <si>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</si>
  <si>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</si>
  <si>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</si>
  <si>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</si>
  <si>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</si>
  <si>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</si>
  <si>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</si>
  <si>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</si>
  <si>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</si>
  <si>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</si>
  <si>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</si>
  <si>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</si>
  <si>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</si>
  <si>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</si>
  <si>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</si>
  <si>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</si>
  <si>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</si>
  <si>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</si>
  <si>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</si>
  <si>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</si>
  <si>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</si>
  <si>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</si>
  <si>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</si>
  <si>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</si>
  <si>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</si>
  <si>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</si>
  <si>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</si>
  <si>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</si>
  <si>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</si>
  <si>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</si>
  <si>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</si>
  <si>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</si>
  <si>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</si>
  <si>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</si>
  <si>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</si>
  <si>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</si>
  <si>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</si>
  <si>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</si>
  <si>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</si>
  <si>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</si>
  <si>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</si>
  <si>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</si>
  <si>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</si>
  <si>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</si>
  <si>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</si>
  <si>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</si>
  <si>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</si>
  <si>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</si>
  <si>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</si>
  <si>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</si>
  <si>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</si>
  <si>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</si>
  <si>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</si>
  <si>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</si>
  <si>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</si>
  <si>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</si>
  <si>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</si>
  <si>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</si>
  <si>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</si>
  <si>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</si>
  <si>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</si>
  <si>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</si>
  <si>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</si>
  <si>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</si>
  <si>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</si>
  <si>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</si>
  <si>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</si>
  <si>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</si>
  <si>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</si>
  <si>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</si>
  <si>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</si>
  <si>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</si>
  <si>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</si>
  <si>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</si>
  <si>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</si>
  <si>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</si>
  <si>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</si>
  <si>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</si>
  <si>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</si>
  <si>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</si>
  <si>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</si>
  <si>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</si>
  <si>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</si>
  <si>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</si>
  <si>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</si>
  <si>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</si>
  <si>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</si>
  <si>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</si>
  <si>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</si>
  <si>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</si>
  <si>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</si>
  <si>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</si>
  <si>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</si>
  <si>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</si>
  <si>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</si>
  <si>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</si>
  <si>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</si>
  <si>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</si>
  <si>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</si>
  <si>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</si>
  <si>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</si>
  <si>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</si>
  <si>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</si>
  <si>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</si>
  <si>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</si>
  <si>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</si>
  <si>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</si>
  <si>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</si>
  <si>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</si>
  <si>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</si>
  <si>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</si>
  <si>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</si>
  <si>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</si>
  <si>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</si>
  <si>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</si>
  <si>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</si>
  <si>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</si>
  <si>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</si>
  <si>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</si>
  <si>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</si>
  <si>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</si>
  <si>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</si>
  <si>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</si>
  <si>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</si>
  <si>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</si>
  <si>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</si>
  <si>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</si>
  <si>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</si>
  <si>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</si>
  <si>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</si>
  <si>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</si>
  <si>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</si>
  <si>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</si>
  <si>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</si>
  <si>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</si>
  <si>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</si>
  <si>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</si>
  <si>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</si>
  <si>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</si>
  <si>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</si>
  <si>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</si>
  <si>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</si>
  <si>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</si>
  <si>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</si>
  <si>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</si>
  <si>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</si>
  <si>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</si>
  <si>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</si>
  <si>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</si>
  <si>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</si>
  <si>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</si>
  <si>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</si>
  <si>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</si>
  <si>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</si>
  <si>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</si>
  <si>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</si>
  <si>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</si>
  <si>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</si>
  <si>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</si>
  <si>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</si>
  <si>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</si>
  <si>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</si>
  <si>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</si>
  <si>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</si>
  <si>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</si>
  <si>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</si>
  <si>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</si>
  <si>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</si>
  <si>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</si>
  <si>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</si>
  <si>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</si>
  <si>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</si>
  <si>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</si>
  <si>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</si>
  <si>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</si>
  <si>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</si>
  <si>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</si>
  <si>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</si>
  <si>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</si>
  <si>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</si>
  <si>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</si>
  <si>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</si>
  <si>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</si>
  <si>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</si>
  <si>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</si>
  <si>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</si>
  <si>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</si>
  <si>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</si>
  <si>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</si>
  <si>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</si>
  <si>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</si>
  <si>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</si>
  <si>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</si>
  <si>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</si>
  <si>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</si>
  <si>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</si>
  <si>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</si>
  <si>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</si>
  <si>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</si>
  <si>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</si>
  <si>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</si>
  <si>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</si>
  <si>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</si>
  <si>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</si>
  <si>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</si>
  <si>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</si>
  <si>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</si>
  <si>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</si>
  <si>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</si>
  <si>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</si>
  <si>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</si>
  <si>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</si>
  <si>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</si>
  <si>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</si>
  <si>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</si>
  <si>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</si>
  <si>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</si>
  <si>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</si>
  <si>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</si>
  <si>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</si>
  <si>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</si>
  <si>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</si>
  <si>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</si>
  <si>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</si>
  <si>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</si>
  <si>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</si>
  <si>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</si>
  <si>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</si>
  <si>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</si>
  <si>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</si>
  <si>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</si>
  <si>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</si>
  <si>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</si>
  <si>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</si>
  <si>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</si>
  <si>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</si>
  <si>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</si>
  <si>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</si>
  <si>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</si>
  <si>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</si>
  <si>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</si>
  <si>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</si>
  <si>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</si>
  <si>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</si>
  <si>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</si>
  <si>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</si>
  <si>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</si>
  <si>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</si>
  <si>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</si>
  <si>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</si>
  <si>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</si>
  <si>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</si>
  <si>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</si>
  <si>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</si>
  <si>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</si>
  <si>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</si>
  <si>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</si>
  <si>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</si>
  <si>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</si>
  <si>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</si>
  <si>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</si>
  <si>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</si>
  <si>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</si>
  <si>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</si>
  <si>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</si>
  <si>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</si>
  <si>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</si>
  <si>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</si>
  <si>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</si>
  <si>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</si>
  <si>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</si>
  <si>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</si>
  <si>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</si>
  <si>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</si>
  <si>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</si>
  <si>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</si>
  <si>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</si>
  <si>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</si>
  <si>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</si>
  <si>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</si>
  <si>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</si>
  <si>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</si>
  <si>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</si>
  <si>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</si>
  <si>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</si>
  <si>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</si>
  <si>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</si>
  <si>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</si>
  <si>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</si>
  <si>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</si>
  <si>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</si>
  <si>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</si>
  <si>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</si>
  <si>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</si>
  <si>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</si>
  <si>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</si>
  <si>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</si>
  <si>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</si>
  <si>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</si>
  <si>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</si>
  <si>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</si>
  <si>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</si>
  <si>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</si>
  <si>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</si>
  <si>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</si>
  <si>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</si>
  <si>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</si>
  <si>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</si>
  <si>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</si>
  <si>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</si>
  <si>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</si>
  <si>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</si>
  <si>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</si>
  <si>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</si>
  <si>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</si>
  <si>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</si>
  <si>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</si>
  <si>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</si>
  <si>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</si>
  <si>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</si>
  <si>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</si>
  <si>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</si>
  <si>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</si>
  <si>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</si>
  <si>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</si>
  <si>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</si>
  <si>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</si>
  <si>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</si>
  <si>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</si>
  <si>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</si>
  <si>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</si>
  <si>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</si>
  <si>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</si>
  <si>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</si>
  <si>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</si>
  <si>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</si>
  <si>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</si>
  <si>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</si>
  <si>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</si>
  <si>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</si>
  <si>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</si>
  <si>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</si>
  <si>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</si>
  <si>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</si>
  <si>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</si>
  <si>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</si>
  <si>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</si>
  <si>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</si>
  <si>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</si>
  <si>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</si>
  <si>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</si>
  <si>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</si>
  <si>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</si>
  <si>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</si>
  <si>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</si>
  <si>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</si>
  <si>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</si>
  <si>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</si>
  <si>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</si>
  <si>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</si>
  <si>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</si>
  <si>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</si>
  <si>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</si>
  <si>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</si>
  <si>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</si>
  <si>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</si>
  <si>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</si>
  <si>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</si>
  <si>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</si>
  <si>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</si>
  <si>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</si>
  <si>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</si>
  <si>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</si>
  <si>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</si>
  <si>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</si>
  <si>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</si>
  <si>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</si>
  <si>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</si>
  <si>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</si>
  <si>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</si>
  <si>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</si>
  <si>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</si>
  <si>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</si>
  <si>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</si>
  <si>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</si>
  <si>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</si>
  <si>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</si>
  <si>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</si>
  <si>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</si>
  <si>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</si>
  <si>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</si>
  <si>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</si>
  <si>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</si>
  <si>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</si>
  <si>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</si>
  <si>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</si>
  <si>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</si>
  <si>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</si>
  <si>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</si>
  <si>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</si>
  <si>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</si>
  <si>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</si>
  <si>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</si>
  <si>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</si>
  <si>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</si>
  <si>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</si>
  <si>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</si>
  <si>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</si>
  <si>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</si>
  <si>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</si>
  <si>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</si>
  <si>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</si>
  <si>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</si>
  <si>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</si>
  <si>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</si>
  <si>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</si>
  <si>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</si>
  <si>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</si>
  <si>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</si>
  <si>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</si>
  <si>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</si>
  <si>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</si>
  <si>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</si>
  <si>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</si>
  <si>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</si>
  <si>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</si>
  <si>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</si>
  <si>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</si>
  <si>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</si>
  <si>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</si>
  <si>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</si>
  <si>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</si>
  <si>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</si>
  <si>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</si>
  <si>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</si>
  <si>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</si>
  <si>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</si>
  <si>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</si>
  <si>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</si>
  <si>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</si>
  <si>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</si>
  <si>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</si>
  <si>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</si>
  <si>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</si>
  <si>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</si>
  <si>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</si>
  <si>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</si>
  <si>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</si>
  <si>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</si>
  <si>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</si>
  <si>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</si>
  <si>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</si>
  <si>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</si>
  <si>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</si>
  <si>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</si>
  <si>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</si>
  <si>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</si>
  <si>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</si>
  <si>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</si>
  <si>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</si>
  <si>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</si>
  <si>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</si>
  <si>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</si>
  <si>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</si>
  <si>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</si>
  <si>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</si>
  <si>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</si>
  <si>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</si>
  <si>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</si>
  <si>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</si>
  <si>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</si>
  <si>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</si>
  <si>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</si>
  <si>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</si>
  <si>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</si>
  <si>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</si>
  <si>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</si>
  <si>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</si>
  <si>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</si>
  <si>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</si>
  <si>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</si>
  <si>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</si>
  <si>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</si>
  <si>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</si>
  <si>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</si>
  <si>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</si>
  <si>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</si>
  <si>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</si>
  <si>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</si>
  <si>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</si>
  <si>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</si>
  <si>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</si>
  <si>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</si>
  <si>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</si>
  <si>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</si>
  <si>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</si>
  <si>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</si>
  <si>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</si>
  <si>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</si>
  <si>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</si>
  <si>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</si>
  <si>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</si>
  <si>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</si>
  <si>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</si>
  <si>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</si>
  <si>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</si>
  <si>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</si>
  <si>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</si>
  <si>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</si>
  <si>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</si>
  <si>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</si>
  <si>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</si>
  <si>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</si>
  <si>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</si>
  <si>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</si>
  <si>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</si>
  <si>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</si>
  <si>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</si>
  <si>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</si>
  <si>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</si>
  <si>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</si>
  <si>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</si>
  <si>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</si>
  <si>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</si>
  <si>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</si>
  <si>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</si>
  <si>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</si>
  <si>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</si>
  <si>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</si>
  <si>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</si>
  <si>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</si>
  <si>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</si>
  <si>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</si>
  <si>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</si>
  <si>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</si>
  <si>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</si>
  <si>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</si>
  <si>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</si>
  <si>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</si>
  <si>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</si>
  <si>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</si>
  <si>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</si>
  <si>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</si>
  <si>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</si>
  <si>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</si>
  <si>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</si>
  <si>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</si>
  <si>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</si>
  <si>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</si>
  <si>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</si>
  <si>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</si>
  <si>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</si>
  <si>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</si>
  <si>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</si>
  <si>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</si>
  <si>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</si>
  <si>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</si>
  <si>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</si>
  <si>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</si>
  <si>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</si>
  <si>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</si>
  <si>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</si>
  <si>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</si>
  <si>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</si>
  <si>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</si>
  <si>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</si>
  <si>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</si>
  <si>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</si>
  <si>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</si>
  <si>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</si>
  <si>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</si>
  <si>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</si>
  <si>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</si>
  <si>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</si>
  <si>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</si>
  <si>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</si>
  <si>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</si>
  <si>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</si>
  <si>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</si>
  <si>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</si>
  <si>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</si>
  <si>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</si>
  <si>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</si>
  <si>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</si>
  <si>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</si>
  <si>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</si>
  <si>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</si>
  <si>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</si>
  <si>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</si>
  <si>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</si>
  <si>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</si>
  <si>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</si>
  <si>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</si>
  <si>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</si>
  <si>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</si>
  <si>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</si>
  <si>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</si>
  <si>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</si>
  <si>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</si>
  <si>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</si>
  <si>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</si>
  <si>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</si>
  <si>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</si>
  <si>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</si>
  <si>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</si>
  <si>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</si>
  <si>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</si>
  <si>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</si>
  <si>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</si>
  <si>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</si>
  <si>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</si>
  <si>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</si>
  <si>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</si>
  <si>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</si>
  <si>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</si>
  <si>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</si>
  <si>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</si>
  <si>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</si>
  <si>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</si>
  <si>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</si>
  <si>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</si>
  <si>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</si>
  <si>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</si>
  <si>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</si>
  <si>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</si>
  <si>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</si>
  <si>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</si>
  <si>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</si>
  <si>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</si>
  <si>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</si>
  <si>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</si>
  <si>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</si>
  <si>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</si>
  <si>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</si>
  <si>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</si>
  <si>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</si>
  <si>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</si>
  <si>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</si>
  <si>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</si>
  <si>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</si>
  <si>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</si>
  <si>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</si>
  <si>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</si>
  <si>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</si>
  <si>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</si>
  <si>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</si>
  <si>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</si>
  <si>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</si>
  <si>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</si>
  <si>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</si>
  <si>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</si>
  <si>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</si>
  <si>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</si>
  <si>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</si>
  <si>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</si>
  <si>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</si>
  <si>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</si>
  <si>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</si>
  <si>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</si>
  <si>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</si>
  <si>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</si>
  <si>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</si>
  <si>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</si>
  <si>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</si>
  <si>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</si>
  <si>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</si>
  <si>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</si>
  <si>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</si>
  <si>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</si>
  <si>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</si>
  <si>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</si>
  <si>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</si>
  <si>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</si>
  <si>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</si>
  <si>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</si>
  <si>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</si>
  <si>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</si>
  <si>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</si>
  <si>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</si>
  <si>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</si>
  <si>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</si>
  <si>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</si>
  <si>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</si>
  <si>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</si>
  <si>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</si>
  <si>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</si>
  <si>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</si>
  <si>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</si>
  <si>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</si>
  <si>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</si>
  <si>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</si>
  <si>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</si>
  <si>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</si>
  <si>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</si>
  <si>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</si>
  <si>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</si>
  <si>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</si>
  <si>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</si>
  <si>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</si>
  <si>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</si>
  <si>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</si>
  <si>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</si>
  <si>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</si>
  <si>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</si>
  <si>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</si>
  <si>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</si>
  <si>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</si>
  <si>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</si>
  <si>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</si>
  <si>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</si>
  <si>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</si>
  <si>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</si>
  <si>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</si>
  <si>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</si>
  <si>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</si>
  <si>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</si>
  <si>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</si>
  <si>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</si>
  <si>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</si>
  <si>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</si>
  <si>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</si>
  <si>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</si>
  <si>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</si>
  <si>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</si>
  <si>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</si>
  <si>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</si>
  <si>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</si>
  <si>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</si>
  <si>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</si>
  <si>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</si>
  <si>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</si>
  <si>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</si>
  <si>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</si>
  <si>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</si>
  <si>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</si>
  <si>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</si>
  <si>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</si>
  <si>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</si>
  <si>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</si>
  <si>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</si>
  <si>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</si>
  <si>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</si>
  <si>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</si>
  <si>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</si>
  <si>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</si>
  <si>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</si>
  <si>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</si>
  <si>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</si>
  <si>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</si>
  <si>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</si>
  <si>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</si>
  <si>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</si>
  <si>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</si>
  <si>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</si>
  <si>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</si>
  <si>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</si>
  <si>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</si>
  <si>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</si>
  <si>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</si>
  <si>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</si>
  <si>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</si>
  <si>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</si>
  <si>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</si>
  <si>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</si>
  <si>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</si>
  <si>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</si>
  <si>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</si>
  <si>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</si>
  <si>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</si>
  <si>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</si>
  <si>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</si>
  <si>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</si>
  <si>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</si>
  <si>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</si>
  <si>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</si>
  <si>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</si>
  <si>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</si>
  <si>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</si>
  <si>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</si>
  <si>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</si>
  <si>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</si>
  <si>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</si>
  <si>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</si>
  <si>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</si>
  <si>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</si>
  <si>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</si>
  <si>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</si>
  <si>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</si>
  <si>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</si>
  <si>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</si>
  <si>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</si>
  <si>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</si>
  <si>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</si>
  <si>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</si>
  <si>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</si>
  <si>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</si>
  <si>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</si>
  <si>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</si>
  <si>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</si>
  <si>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</si>
  <si>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</si>
  <si>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</si>
  <si>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</si>
  <si>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</si>
  <si>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</si>
  <si>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</si>
  <si>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</si>
  <si>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</si>
  <si>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</si>
  <si>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</si>
  <si>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</si>
  <si>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</si>
  <si>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</si>
  <si>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</si>
  <si>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</si>
  <si>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</si>
  <si>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</si>
  <si>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</si>
  <si>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</si>
  <si>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</si>
  <si>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</si>
  <si>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</si>
  <si>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</si>
  <si>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</si>
  <si>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</si>
  <si>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</si>
  <si>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</si>
  <si>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</si>
  <si>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</si>
  <si>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</si>
  <si>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</si>
  <si>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</si>
  <si>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</si>
  <si>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</si>
  <si>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</si>
  <si>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</si>
  <si>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</si>
  <si>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</si>
  <si>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</si>
  <si>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</si>
  <si>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</si>
  <si>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</si>
  <si>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</si>
  <si>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</si>
  <si>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</si>
  <si>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</si>
  <si>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</si>
  <si>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</si>
  <si>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</si>
  <si>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</si>
  <si>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</si>
  <si>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</si>
  <si>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</si>
  <si>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</si>
  <si>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</si>
  <si>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</si>
  <si>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</si>
  <si>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</si>
  <si>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</si>
  <si>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</si>
  <si>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</si>
  <si>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</si>
  <si>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</si>
  <si>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</si>
  <si>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</si>
  <si>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</si>
  <si>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</si>
  <si>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</si>
  <si>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</si>
  <si>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</si>
  <si>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</si>
  <si>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</si>
  <si>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</si>
  <si>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</si>
  <si>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</si>
  <si>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</si>
  <si>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</si>
  <si>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</si>
  <si>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</si>
  <si>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</si>
  <si>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</si>
  <si>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</si>
  <si>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</si>
  <si>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</si>
  <si>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</si>
  <si>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</si>
  <si>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</si>
  <si>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</si>
  <si>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</si>
  <si>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</si>
  <si>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</si>
  <si>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</si>
  <si>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</si>
  <si>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</si>
  <si>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</si>
  <si>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</si>
  <si>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</si>
  <si>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</si>
  <si>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</si>
  <si>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</si>
  <si>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</si>
  <si>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</si>
  <si>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</si>
  <si>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</si>
  <si>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</si>
  <si>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</si>
  <si>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</si>
  <si>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</si>
  <si>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</si>
  <si>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</si>
  <si>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</si>
  <si>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</si>
  <si>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</si>
  <si>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</si>
  <si>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</si>
  <si>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</si>
  <si>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</si>
  <si>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</si>
  <si>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</si>
  <si>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</si>
  <si>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</si>
  <si>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</si>
  <si>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</si>
  <si>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</si>
  <si>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</si>
  <si>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</si>
  <si>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</si>
  <si>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</si>
  <si>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</si>
  <si>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</si>
  <si>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</si>
  <si>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</si>
  <si>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</si>
  <si>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</si>
  <si>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</si>
  <si>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</si>
  <si>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</si>
  <si>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</si>
  <si>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</si>
  <si>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</si>
  <si>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</si>
  <si>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</si>
  <si>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</si>
  <si>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</si>
  <si>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</si>
  <si>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</si>
  <si>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</si>
  <si>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</si>
  <si>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</si>
  <si>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</si>
  <si>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</si>
  <si>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</si>
  <si>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</si>
  <si>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</si>
  <si>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</si>
  <si>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</si>
  <si>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</si>
  <si>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</si>
  <si>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</si>
  <si>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</si>
  <si>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</si>
  <si>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</si>
  <si>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</si>
  <si>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</si>
  <si>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</si>
  <si>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</si>
  <si>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</si>
  <si>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</si>
  <si>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</si>
  <si>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</si>
  <si>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</si>
  <si>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</si>
  <si>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</si>
  <si>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</si>
  <si>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</si>
  <si>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</si>
  <si>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</si>
  <si>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</si>
  <si>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</si>
  <si>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</si>
  <si>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</si>
  <si>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</si>
  <si>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</si>
  <si>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</si>
  <si>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</si>
  <si>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</si>
  <si>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</si>
  <si>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</si>
  <si>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</si>
  <si>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</si>
  <si>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</si>
  <si>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</si>
  <si>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</si>
  <si>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</si>
  <si>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</si>
  <si>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</si>
  <si>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</si>
  <si>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</si>
  <si>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</si>
  <si>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</si>
  <si>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</si>
  <si>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</si>
  <si>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</si>
  <si>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</si>
  <si>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</si>
  <si>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</si>
  <si>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</si>
  <si>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</si>
  <si>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</si>
  <si>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</si>
  <si>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</si>
  <si>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</si>
  <si>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</si>
  <si>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</si>
  <si>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</si>
  <si>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</si>
  <si>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</si>
  <si>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</si>
  <si>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</si>
  <si>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</si>
  <si>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</si>
  <si>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</si>
  <si>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</si>
  <si>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</si>
  <si>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</si>
  <si>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</si>
  <si>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</si>
  <si>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</si>
  <si>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</si>
  <si>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</si>
  <si>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</si>
  <si>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</si>
  <si>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</si>
  <si>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</si>
  <si>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</si>
  <si>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</si>
  <si>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</si>
  <si>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</si>
  <si>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</si>
  <si>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</si>
  <si>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</si>
  <si>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</si>
  <si>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</si>
  <si>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</si>
  <si>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</si>
  <si>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</si>
  <si>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</si>
  <si>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</si>
  <si>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</si>
  <si>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</si>
  <si>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</si>
  <si>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</si>
  <si>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</si>
  <si>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</si>
  <si>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</si>
  <si>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</si>
  <si>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</si>
  <si>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</si>
  <si>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</si>
  <si>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</si>
  <si>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</si>
  <si>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</si>
  <si>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</si>
  <si>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</si>
  <si>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</si>
  <si>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</si>
  <si>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</si>
  <si>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</si>
  <si>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</si>
  <si>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</si>
  <si>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</si>
  <si>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</si>
  <si>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</si>
  <si>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</si>
  <si>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</si>
  <si>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</si>
  <si>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</si>
  <si>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</si>
  <si>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</si>
  <si>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</si>
  <si>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</si>
  <si>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</si>
  <si>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</si>
  <si>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</si>
  <si>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</si>
  <si>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</si>
  <si>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</si>
  <si>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</si>
  <si>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</si>
  <si>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</si>
  <si>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</si>
  <si>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</si>
  <si>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</si>
  <si>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</si>
  <si>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</si>
  <si>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</si>
  <si>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</si>
  <si>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</si>
  <si>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</si>
  <si>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</si>
  <si>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</si>
  <si>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</si>
  <si>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</si>
  <si>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</si>
  <si>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</si>
  <si>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</si>
  <si>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</si>
  <si>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</si>
  <si>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</si>
  <si>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</si>
  <si>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</si>
  <si>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</si>
  <si>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</si>
  <si>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</si>
  <si>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</si>
  <si>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</si>
  <si>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</si>
  <si>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</si>
  <si>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</si>
  <si>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</si>
  <si>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</si>
  <si>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</si>
  <si>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</si>
  <si>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</si>
  <si>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</si>
  <si>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</si>
  <si>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</si>
  <si>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</si>
  <si>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</si>
  <si>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</si>
  <si>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</si>
  <si>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</si>
  <si>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</si>
  <si>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</si>
  <si>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</si>
  <si>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</si>
  <si>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</si>
  <si>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</si>
  <si>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</si>
  <si>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</si>
  <si>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</si>
  <si>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</si>
  <si>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</si>
  <si>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</si>
  <si>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</si>
  <si>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</si>
  <si>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</si>
  <si>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</si>
  <si>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</si>
  <si>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</si>
  <si>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</si>
  <si>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</si>
  <si>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</si>
  <si>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</si>
  <si>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</si>
  <si>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</si>
  <si>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</si>
  <si>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</si>
  <si>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</si>
  <si>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</si>
  <si>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</si>
  <si>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</si>
  <si>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</si>
  <si>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</si>
  <si>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</si>
  <si>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</si>
  <si>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</si>
  <si>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</si>
  <si>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</si>
  <si>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</si>
  <si>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</si>
  <si>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</si>
  <si>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</si>
  <si>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</si>
  <si>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</si>
  <si>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</si>
  <si>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</si>
  <si>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</si>
  <si>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</si>
  <si>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</si>
  <si>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</si>
  <si>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</si>
  <si>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</si>
  <si>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</si>
  <si>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</si>
  <si>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</si>
  <si>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</si>
  <si>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</si>
  <si>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</si>
  <si>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</si>
  <si>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</si>
  <si>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</si>
  <si>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</si>
  <si>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</si>
  <si>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</si>
  <si>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</si>
  <si>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</si>
  <si>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</si>
  <si>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</si>
  <si>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</si>
  <si>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</si>
  <si>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</si>
  <si>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</si>
  <si>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</si>
  <si>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</si>
  <si>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</si>
  <si>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</si>
  <si>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</si>
  <si>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</si>
  <si>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</si>
  <si>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</si>
  <si>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</si>
  <si>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</si>
  <si>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</si>
  <si>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</si>
  <si>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</si>
  <si>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</si>
  <si>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</si>
  <si>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</si>
  <si>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</si>
  <si>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</si>
  <si>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</si>
  <si>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</si>
  <si>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</si>
  <si>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</si>
  <si>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</si>
  <si>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</si>
  <si>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</si>
  <si>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</si>
  <si>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</si>
  <si>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</si>
  <si>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</si>
  <si>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</si>
  <si>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</si>
  <si>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</si>
  <si>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</si>
  <si>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</si>
  <si>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</si>
  <si>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</si>
  <si>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</si>
  <si>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</si>
  <si>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</si>
  <si>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</si>
  <si>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</si>
  <si>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</si>
  <si>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</si>
  <si>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</si>
  <si>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</si>
  <si>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</si>
  <si>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</si>
  <si>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</si>
  <si>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</si>
  <si>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</si>
  <si>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</si>
  <si>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</si>
  <si>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</si>
  <si>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</si>
  <si>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</si>
  <si>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</si>
  <si>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</si>
  <si>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</si>
  <si>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</si>
  <si>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</si>
  <si>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</si>
  <si>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</si>
  <si>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</si>
  <si>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</si>
  <si>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</si>
  <si>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</si>
  <si>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</si>
  <si>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</si>
  <si>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</si>
  <si>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</si>
  <si>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</si>
  <si>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</si>
  <si>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</si>
  <si>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</si>
  <si>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</si>
  <si>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</si>
  <si>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</si>
  <si>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</si>
  <si>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</si>
  <si>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</si>
  <si>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</si>
  <si>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</si>
  <si>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</si>
  <si>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</si>
  <si>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</si>
  <si>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</si>
  <si>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</si>
  <si>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</si>
  <si>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</si>
  <si>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</si>
  <si>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</si>
  <si>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</si>
  <si>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</si>
  <si>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</si>
  <si>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</si>
  <si>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</si>
  <si>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</si>
  <si>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</si>
  <si>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</si>
  <si>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</si>
  <si>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</si>
  <si>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</si>
  <si>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</si>
  <si>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</si>
  <si>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</si>
  <si>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</si>
  <si>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</si>
  <si>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</si>
  <si>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</si>
  <si>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</si>
  <si>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</si>
  <si>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</si>
  <si>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</si>
  <si>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</si>
  <si>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</si>
  <si>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</si>
  <si>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</si>
  <si>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</si>
  <si>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</si>
  <si>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</si>
  <si>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</si>
  <si>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</si>
  <si>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</si>
  <si>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</si>
  <si>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</si>
  <si>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</si>
  <si>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</si>
  <si>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</si>
  <si>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</si>
  <si>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</si>
  <si>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</si>
  <si>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</si>
  <si>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</si>
  <si>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</si>
  <si>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</si>
  <si>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</si>
  <si>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</si>
  <si>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</si>
  <si>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</si>
  <si>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</si>
  <si>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</si>
  <si>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</si>
  <si>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</si>
  <si>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</si>
  <si>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</si>
  <si>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</si>
  <si>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</si>
  <si>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</si>
  <si>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</si>
  <si>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</si>
  <si>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</si>
  <si>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</si>
  <si>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</si>
  <si>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</si>
  <si>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</si>
  <si>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</si>
  <si>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</si>
  <si>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</si>
  <si>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</si>
  <si>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</si>
  <si>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</si>
  <si>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</si>
  <si>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</si>
  <si>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</si>
  <si>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</si>
  <si>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</si>
  <si>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</si>
  <si>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</si>
  <si>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</si>
  <si>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</si>
  <si>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</si>
  <si>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</si>
  <si>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</si>
  <si>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</si>
  <si>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</si>
  <si>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</si>
  <si>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</si>
  <si>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</si>
  <si>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</si>
  <si>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</si>
  <si>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</si>
  <si>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</si>
  <si>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</si>
  <si>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</si>
  <si>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</si>
  <si>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</si>
  <si>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</si>
  <si>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</si>
  <si>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</si>
  <si>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</si>
  <si>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</si>
  <si>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</si>
  <si>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</si>
  <si>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</si>
  <si>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</si>
  <si>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</si>
  <si>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</si>
  <si>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</si>
  <si>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</si>
  <si>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</si>
  <si>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</si>
  <si>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</si>
  <si>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</si>
  <si>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</si>
  <si>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</si>
  <si>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</si>
  <si>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</si>
  <si>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</si>
  <si>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</si>
  <si>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</si>
  <si>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</si>
  <si>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</si>
  <si>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</si>
  <si>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</si>
  <si>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</si>
  <si>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</si>
  <si>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</si>
  <si>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</si>
  <si>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</si>
  <si>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</si>
  <si>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</si>
  <si>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</si>
  <si>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</si>
  <si>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</si>
  <si>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</si>
  <si>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</si>
  <si>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</si>
  <si>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</si>
  <si>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</si>
  <si>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</si>
  <si>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</si>
  <si>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</si>
  <si>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</si>
  <si>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</si>
  <si>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</si>
  <si>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</si>
  <si>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</si>
  <si>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</si>
  <si>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</si>
  <si>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</si>
  <si>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</si>
  <si>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</si>
  <si>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</si>
  <si>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</si>
  <si>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</si>
  <si>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</si>
  <si>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</si>
  <si>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</si>
  <si>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</si>
  <si>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</si>
  <si>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</si>
  <si>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</si>
  <si>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</si>
  <si>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</si>
  <si>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</si>
  <si>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</si>
  <si>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</si>
  <si>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</si>
  <si>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</si>
  <si>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</si>
  <si>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</si>
  <si>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</si>
  <si>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</si>
  <si>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</si>
  <si>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</si>
  <si>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</si>
  <si>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</si>
  <si>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</si>
  <si>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</si>
  <si>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</si>
  <si>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</si>
  <si>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</si>
  <si>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</si>
  <si>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</si>
  <si>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</si>
  <si>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</si>
  <si>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</si>
  <si>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</si>
  <si>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</si>
  <si>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</si>
  <si>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</si>
  <si>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</si>
  <si>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</si>
  <si>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</si>
  <si>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</si>
  <si>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</si>
  <si>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</si>
  <si>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</si>
  <si>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</si>
  <si>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</si>
  <si>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</si>
  <si>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</si>
  <si>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</si>
  <si>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</si>
  <si>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</si>
  <si>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</si>
  <si>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</si>
  <si>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</si>
  <si>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</si>
  <si>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</si>
  <si>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</si>
  <si>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</si>
  <si>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</si>
  <si>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</si>
  <si>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</si>
  <si>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</si>
  <si>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</si>
  <si>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</si>
  <si>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</si>
  <si>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</si>
  <si>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</si>
  <si>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</si>
  <si>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</si>
  <si>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</si>
  <si>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</si>
  <si>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</si>
  <si>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</si>
  <si>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</si>
  <si>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</si>
  <si>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</si>
  <si>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</si>
  <si>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</si>
  <si>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</si>
  <si>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</si>
  <si>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</si>
  <si>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</si>
  <si>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</si>
  <si>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</si>
  <si>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</si>
  <si>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</si>
  <si>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</si>
  <si>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</si>
  <si>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</si>
  <si>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</si>
  <si>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</si>
  <si>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</si>
  <si>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</si>
  <si>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</si>
  <si>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</si>
  <si>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</si>
  <si>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</si>
  <si>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</si>
  <si>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</si>
  <si>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</si>
  <si>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</si>
  <si>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</si>
  <si>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</si>
  <si>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</si>
  <si>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</si>
  <si>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</si>
  <si>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</si>
  <si>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</si>
  <si>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</si>
  <si>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</si>
  <si>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</si>
  <si>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</si>
  <si>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</si>
  <si>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</si>
  <si>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</si>
  <si>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</si>
  <si>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</si>
  <si>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</si>
  <si>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</si>
  <si>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</si>
  <si>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</si>
  <si>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</si>
  <si>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</si>
  <si>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</si>
  <si>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</si>
  <si>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</si>
  <si>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</si>
  <si>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</si>
  <si>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</si>
  <si>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</si>
  <si>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</si>
  <si>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</si>
  <si>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</si>
  <si>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</si>
  <si>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</si>
  <si>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</si>
  <si>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</si>
  <si>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</si>
  <si>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</si>
  <si>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</si>
  <si>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</si>
  <si>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</si>
  <si>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</si>
  <si>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</si>
  <si>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</si>
  <si>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</si>
  <si>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</si>
  <si>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</si>
  <si>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</si>
  <si>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</si>
  <si>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</si>
  <si>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</si>
  <si>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</si>
  <si>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</si>
  <si>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</si>
  <si>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</si>
  <si>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</si>
  <si>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</si>
  <si>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</si>
  <si>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</si>
  <si>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</si>
  <si>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</si>
  <si>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</si>
  <si>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</si>
  <si>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</si>
  <si>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</si>
  <si>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</si>
  <si>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</si>
  <si>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</si>
  <si>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</si>
  <si>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</si>
  <si>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</si>
  <si>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</si>
  <si>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</si>
  <si>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</si>
  <si>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</si>
  <si>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</si>
  <si>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</si>
  <si>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</si>
  <si>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</si>
  <si>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</si>
  <si>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</si>
  <si>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</si>
  <si>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</si>
  <si>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</si>
  <si>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</si>
  <si>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</si>
  <si>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</si>
  <si>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</si>
  <si>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</si>
  <si>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</si>
  <si>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</si>
  <si>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</si>
  <si>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</si>
  <si>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</si>
  <si>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</si>
  <si>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</si>
  <si>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</si>
  <si>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</si>
  <si>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</si>
  <si>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</si>
  <si>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</si>
  <si>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</si>
  <si>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</si>
  <si>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</si>
  <si>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</si>
  <si>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</si>
  <si>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</si>
  <si>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</si>
  <si>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</si>
  <si>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</si>
  <si>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</si>
  <si>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</si>
  <si>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</si>
  <si>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</si>
  <si>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</si>
  <si>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</si>
  <si>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</si>
  <si>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</si>
  <si>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</si>
  <si>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</si>
  <si>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</si>
  <si>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</si>
  <si>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</si>
  <si>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</si>
  <si>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</si>
  <si>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</si>
  <si>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</si>
  <si>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</si>
  <si>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</si>
  <si>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</si>
  <si>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</si>
  <si>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</si>
  <si>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</si>
  <si>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</si>
  <si>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</si>
  <si>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</si>
  <si>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</si>
  <si>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</si>
  <si>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</si>
  <si>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</si>
  <si>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</si>
  <si>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</si>
  <si>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</si>
  <si>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</si>
  <si>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</si>
  <si>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</si>
  <si>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</si>
  <si>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</si>
  <si>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</si>
  <si>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</si>
  <si>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</si>
  <si>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</si>
  <si>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</si>
  <si>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</si>
  <si>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</si>
  <si>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</si>
  <si>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</si>
  <si>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</si>
  <si>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</si>
  <si>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</si>
  <si>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</si>
  <si>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</si>
  <si>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</si>
  <si>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</si>
  <si>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</si>
  <si>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</si>
  <si>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</si>
  <si>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</si>
  <si>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</si>
  <si>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</si>
  <si>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</si>
  <si>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</si>
  <si>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</si>
  <si>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</si>
  <si>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</si>
  <si>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</si>
  <si>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</si>
  <si>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</si>
  <si>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</si>
  <si>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</si>
  <si>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</si>
  <si>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</si>
  <si>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</si>
  <si>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</si>
  <si>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</si>
  <si>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</si>
  <si>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</si>
  <si>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</si>
  <si>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</si>
  <si>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</si>
  <si>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</si>
  <si>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</si>
  <si>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</si>
  <si>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</si>
  <si>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</si>
  <si>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</si>
  <si>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</si>
  <si>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</si>
  <si>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</si>
  <si>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</si>
  <si>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</si>
  <si>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</si>
  <si>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</si>
  <si>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</si>
  <si>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</si>
  <si>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</si>
  <si>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</si>
  <si>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</si>
  <si>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</si>
  <si>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</si>
  <si>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</si>
  <si>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</si>
  <si>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</si>
  <si>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</si>
  <si>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</si>
  <si>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</si>
  <si>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</si>
  <si>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</si>
  <si>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</si>
  <si>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</si>
  <si>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</si>
  <si>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</si>
  <si>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</si>
  <si>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</si>
  <si>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</si>
  <si>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</si>
  <si>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</si>
  <si>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</si>
  <si>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</si>
  <si>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</si>
  <si>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</si>
  <si>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</si>
  <si>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</si>
  <si>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</si>
  <si>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</si>
  <si>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</si>
  <si>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</si>
  <si>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</si>
  <si>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</si>
  <si>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</si>
  <si>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</si>
  <si>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</si>
  <si>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</si>
  <si>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</si>
  <si>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</si>
  <si>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</si>
  <si>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</si>
  <si>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</si>
  <si>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</si>
  <si>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</si>
  <si>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</si>
  <si>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</si>
  <si>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</si>
  <si>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</si>
  <si>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</si>
  <si>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</si>
  <si>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</si>
  <si>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</si>
  <si>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</si>
  <si>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</si>
  <si>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</si>
  <si>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</si>
  <si>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</si>
  <si>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</si>
  <si>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</si>
  <si>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</si>
  <si>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</si>
  <si>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</si>
  <si>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</si>
  <si>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</si>
  <si>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</si>
  <si>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</si>
  <si>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</si>
  <si>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</si>
  <si>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</si>
  <si>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</si>
  <si>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</si>
  <si>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</si>
  <si>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</si>
  <si>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</si>
  <si>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</si>
  <si>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</si>
  <si>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</si>
  <si>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</si>
  <si>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</si>
  <si>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</si>
  <si>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</si>
  <si>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</si>
  <si>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</si>
  <si>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</si>
  <si>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</si>
  <si>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</si>
  <si>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</si>
  <si>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</si>
  <si>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</si>
  <si>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</si>
  <si>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</si>
  <si>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</si>
  <si>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</si>
  <si>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</si>
  <si>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</si>
  <si>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</si>
  <si>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</si>
  <si>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</si>
  <si>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</si>
  <si>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</si>
  <si>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</si>
  <si>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</si>
  <si>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</si>
  <si>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</si>
  <si>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</si>
  <si>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</si>
  <si>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</si>
  <si>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</si>
  <si>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</si>
  <si>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</si>
  <si>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</si>
  <si>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</si>
  <si>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</si>
  <si>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</si>
  <si>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</si>
  <si>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</si>
  <si>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</si>
  <si>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</si>
  <si>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</si>
  <si>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</si>
  <si>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</si>
  <si>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</si>
  <si>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</si>
  <si>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</si>
  <si>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</si>
  <si>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</si>
  <si>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</si>
  <si>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</si>
  <si>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</si>
  <si>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</si>
  <si>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</si>
  <si>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</si>
  <si>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</si>
  <si>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</si>
  <si>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</si>
  <si>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</si>
  <si>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</si>
  <si>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</si>
  <si>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</si>
  <si>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</si>
  <si>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</si>
  <si>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</si>
  <si>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</si>
  <si>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</si>
  <si>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</si>
  <si>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</si>
  <si>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</si>
  <si>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</si>
  <si>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</si>
  <si>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</si>
  <si>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</si>
  <si>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</si>
  <si>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</si>
  <si>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</si>
  <si>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</si>
  <si>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</si>
  <si>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</si>
  <si>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</si>
  <si>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</si>
  <si>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</si>
  <si>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</si>
  <si>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</si>
  <si>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</si>
  <si>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</si>
  <si>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</si>
  <si>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</si>
  <si>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</si>
  <si>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</si>
  <si>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</si>
  <si>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</si>
  <si>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</si>
  <si>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</si>
  <si>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</si>
  <si>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</si>
  <si>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</si>
  <si>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</si>
  <si>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</si>
  <si>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</si>
  <si>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</si>
  <si>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</si>
  <si>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</si>
  <si>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</si>
  <si>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</si>
  <si>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</si>
  <si>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</si>
  <si>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</si>
  <si>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</si>
  <si>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</si>
  <si>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</si>
  <si>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</si>
  <si>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</si>
  <si>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</si>
  <si>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</si>
  <si>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</si>
  <si>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</si>
  <si>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</si>
  <si>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</si>
  <si>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</si>
  <si>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</si>
  <si>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</si>
  <si>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</si>
  <si>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</si>
  <si>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</si>
  <si>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</si>
  <si>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</si>
  <si>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</si>
  <si>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</si>
  <si>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</si>
  <si>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</si>
  <si>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</si>
  <si>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</si>
  <si>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</si>
  <si>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</si>
  <si>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</si>
  <si>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</si>
  <si>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</si>
  <si>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</si>
  <si>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</si>
  <si>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</si>
  <si>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</si>
  <si>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</si>
  <si>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</si>
  <si>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</si>
  <si>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</si>
  <si>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</si>
  <si>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</si>
  <si>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</si>
  <si>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</si>
  <si>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</si>
  <si>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</si>
  <si>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</si>
  <si>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</si>
  <si>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</si>
  <si>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</si>
  <si>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</si>
  <si>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</si>
  <si>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</si>
  <si>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</si>
  <si>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</si>
  <si>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</si>
  <si>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</si>
  <si>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</si>
  <si>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</si>
  <si>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</si>
  <si>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</si>
  <si>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</si>
  <si>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</si>
  <si>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</si>
  <si>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</si>
  <si>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</si>
  <si>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</si>
  <si>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</si>
  <si>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</si>
  <si>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</si>
  <si>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</si>
  <si>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</si>
  <si>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</si>
  <si>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</si>
  <si>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</si>
  <si>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</si>
  <si>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</si>
  <si>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</si>
  <si>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</si>
  <si>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</si>
  <si>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</si>
  <si>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</si>
  <si>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</si>
  <si>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</si>
  <si>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</si>
  <si>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</si>
  <si>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</si>
  <si>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</si>
  <si>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</si>
  <si>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</si>
  <si>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</si>
  <si>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</si>
  <si>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</si>
  <si>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</si>
  <si>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</si>
  <si>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</si>
  <si>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</si>
  <si>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</si>
  <si>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</si>
  <si>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</si>
  <si>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</si>
  <si>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</si>
  <si>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</si>
  <si>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</si>
  <si>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</si>
  <si>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</si>
  <si>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</si>
  <si>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</si>
  <si>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</si>
  <si>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</si>
  <si>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</si>
  <si>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</si>
  <si>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</si>
  <si>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</si>
  <si>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</si>
  <si>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</si>
  <si>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</si>
  <si>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</si>
  <si>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</si>
  <si>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</si>
  <si>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</si>
  <si>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</si>
  <si>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</si>
  <si>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</si>
  <si>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</si>
  <si>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</si>
  <si>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</si>
  <si>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</si>
  <si>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</si>
  <si>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</si>
  <si>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</si>
  <si>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</si>
  <si>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</si>
  <si>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</si>
  <si>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</si>
  <si>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</si>
  <si>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</si>
  <si>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</si>
  <si>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</si>
  <si>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</si>
  <si>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</si>
  <si>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</si>
  <si>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</si>
  <si>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</si>
  <si>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</si>
  <si>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</si>
  <si>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</si>
  <si>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</si>
  <si>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</si>
  <si>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</si>
  <si>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</si>
  <si>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</si>
  <si>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</si>
  <si>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</si>
  <si>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</si>
  <si>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</si>
  <si>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</si>
  <si>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</si>
  <si>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</si>
  <si>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</si>
  <si>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</si>
  <si>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</si>
  <si>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</si>
  <si>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</si>
  <si>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</si>
  <si>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</si>
  <si>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</si>
  <si>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</si>
  <si>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</si>
  <si>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</si>
  <si>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</si>
  <si>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</si>
  <si>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</si>
  <si>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</si>
  <si>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</si>
  <si>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</si>
  <si>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</si>
  <si>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</si>
  <si>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</si>
  <si>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</si>
  <si>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</si>
  <si>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</si>
  <si>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</si>
  <si>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</si>
  <si>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</si>
  <si>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</si>
  <si>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</si>
  <si>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</si>
  <si>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</si>
  <si>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</si>
  <si>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</si>
  <si>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</si>
  <si>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</si>
  <si>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</si>
  <si>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</si>
  <si>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</si>
  <si>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</si>
  <si>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</si>
  <si>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</si>
  <si>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</si>
  <si>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</si>
  <si>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</si>
  <si>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</si>
  <si>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</si>
  <si>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</si>
  <si>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</si>
  <si>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</si>
  <si>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</si>
  <si>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</si>
  <si>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</si>
  <si>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</si>
  <si>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</si>
  <si>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</si>
  <si>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</si>
  <si>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</si>
  <si>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</si>
  <si>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</si>
  <si>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</si>
  <si>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</si>
  <si>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</si>
  <si>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</si>
  <si>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</si>
  <si>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</si>
  <si>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</si>
  <si>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</si>
  <si>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</si>
  <si>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</si>
  <si>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</si>
  <si>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</si>
  <si>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</si>
  <si>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</si>
  <si>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</si>
  <si>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</si>
  <si>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</si>
  <si>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</si>
  <si>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</si>
  <si>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</si>
  <si>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</si>
  <si>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</si>
  <si>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</si>
  <si>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</si>
  <si>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</si>
  <si>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</si>
  <si>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</si>
  <si>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</si>
  <si>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</si>
  <si>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</si>
  <si>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</si>
  <si>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</si>
  <si>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</si>
  <si>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</si>
  <si>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</si>
  <si>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</si>
  <si>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</si>
  <si>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</si>
  <si>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</si>
  <si>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</si>
  <si>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</si>
  <si>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</si>
  <si>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</si>
  <si>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</si>
  <si>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</si>
  <si>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</si>
  <si>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</si>
  <si>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</si>
  <si>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</si>
  <si>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</si>
  <si>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</si>
  <si>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</si>
  <si>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</si>
  <si>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</si>
  <si>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</si>
  <si>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</si>
  <si>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</si>
  <si>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</si>
  <si>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</si>
  <si>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</si>
  <si>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</si>
  <si>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</si>
  <si>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</si>
  <si>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</si>
  <si>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</si>
  <si>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</si>
  <si>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</si>
  <si>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</si>
  <si>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</si>
  <si>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</si>
  <si>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</si>
  <si>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</si>
  <si>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</si>
  <si>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</si>
  <si>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</si>
  <si>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</si>
  <si>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</si>
  <si>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</si>
  <si>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</si>
  <si>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</si>
  <si>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</si>
  <si>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</si>
  <si>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</si>
  <si>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</si>
  <si>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</si>
  <si>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</si>
  <si>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</si>
  <si>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</si>
  <si>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</si>
  <si>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</si>
  <si>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</si>
  <si>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</si>
  <si>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</si>
  <si>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</si>
  <si>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</si>
  <si>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</si>
  <si>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</si>
  <si>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</si>
  <si>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</si>
  <si>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</si>
  <si>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</si>
  <si>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</si>
  <si>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</si>
  <si>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</si>
  <si>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</si>
  <si>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</si>
  <si>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</si>
  <si>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</si>
  <si>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</si>
  <si>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</si>
  <si>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</si>
  <si>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</si>
  <si>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</si>
  <si>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</si>
  <si>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</si>
  <si>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</si>
  <si>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</si>
  <si>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</si>
  <si>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</si>
  <si>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</si>
  <si>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</si>
  <si>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</si>
  <si>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</si>
  <si>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</si>
  <si>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</si>
  <si>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</si>
  <si>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</si>
  <si>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</si>
  <si>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</si>
  <si>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</si>
  <si>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</si>
  <si>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</si>
  <si>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</si>
  <si>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</si>
  <si>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</si>
  <si>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</si>
  <si>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</si>
  <si>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</si>
  <si>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</si>
  <si>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</si>
  <si>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</si>
  <si>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</si>
  <si>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</si>
  <si>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</si>
  <si>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</si>
  <si>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</si>
  <si>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</si>
  <si>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</si>
  <si>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</si>
  <si>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</si>
  <si>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</si>
  <si>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</si>
  <si>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</si>
  <si>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</si>
  <si>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</si>
  <si>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</si>
  <si>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</si>
  <si>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</si>
  <si>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</si>
  <si>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</si>
  <si>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</si>
  <si>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</si>
  <si>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</si>
  <si>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</si>
  <si>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</si>
  <si>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</si>
  <si>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</si>
  <si>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</si>
  <si>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</si>
  <si>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</si>
  <si>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</si>
  <si>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</si>
  <si>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</si>
  <si>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</si>
  <si>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</si>
  <si>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</si>
  <si>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</si>
  <si>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</si>
  <si>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</si>
  <si>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</si>
  <si>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</si>
  <si>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</si>
  <si>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</si>
  <si>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</si>
  <si>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</si>
  <si>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</si>
  <si>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</si>
  <si>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</si>
  <si>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</si>
  <si>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</si>
  <si>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</si>
  <si>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</si>
  <si>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</si>
  <si>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</si>
  <si>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</si>
  <si>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</si>
  <si>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</si>
  <si>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</si>
  <si>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</si>
  <si>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</si>
  <si>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</si>
  <si>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</si>
  <si>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</si>
  <si>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</si>
  <si>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</si>
  <si>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</si>
  <si>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</si>
  <si>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</si>
  <si>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</si>
  <si>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</si>
  <si>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</si>
  <si>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</si>
  <si>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</si>
  <si>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</si>
  <si>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</si>
  <si>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</si>
  <si>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</si>
  <si>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</si>
  <si>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</si>
  <si>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</si>
  <si>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</si>
  <si>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</si>
  <si>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</si>
  <si>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</si>
  <si>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</si>
  <si>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</si>
  <si>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</si>
  <si>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</si>
  <si>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</si>
  <si>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</si>
  <si>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</si>
  <si>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</si>
  <si>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</si>
  <si>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</si>
  <si>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</si>
  <si>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</si>
  <si>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</si>
  <si>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</si>
  <si>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</si>
  <si>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</si>
  <si>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</si>
  <si>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</si>
  <si>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</si>
  <si>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</si>
  <si>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</si>
  <si>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</si>
  <si>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</si>
  <si>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</si>
  <si>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</si>
  <si>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</si>
  <si>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</si>
  <si>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</si>
  <si>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</si>
  <si>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</si>
  <si>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</si>
  <si>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</si>
  <si>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</si>
  <si>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</si>
  <si>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</si>
  <si>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</si>
  <si>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</si>
  <si>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</si>
  <si>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</si>
  <si>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</si>
  <si>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</si>
  <si>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</si>
  <si>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</si>
  <si>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</si>
  <si>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</si>
  <si>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</si>
  <si>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</si>
  <si>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</si>
  <si>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</si>
  <si>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</si>
  <si>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</si>
  <si>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</si>
  <si>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</si>
  <si>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</si>
  <si>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</si>
  <si>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</si>
  <si>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</si>
  <si>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</si>
  <si>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</si>
  <si>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</si>
  <si>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</si>
  <si>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</si>
  <si>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</si>
  <si>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</si>
  <si>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</si>
  <si>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</si>
  <si>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</si>
  <si>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</si>
  <si>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</si>
  <si>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</si>
  <si>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</si>
  <si>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</si>
  <si>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</si>
  <si>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</si>
  <si>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</si>
  <si>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</si>
  <si>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</si>
  <si>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</si>
  <si>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</si>
  <si>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</si>
  <si>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</si>
  <si>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</si>
  <si>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</si>
  <si>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</si>
  <si>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</si>
  <si>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</si>
  <si>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</si>
  <si>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</si>
  <si>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</si>
  <si>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</si>
  <si>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</si>
  <si>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</si>
  <si>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</si>
  <si>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</si>
  <si>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</si>
  <si>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</si>
  <si>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</si>
  <si>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</si>
  <si>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</si>
  <si>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</si>
  <si>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</si>
  <si>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</si>
  <si>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</si>
  <si>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</si>
  <si>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</si>
  <si>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</si>
  <si>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</si>
  <si>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</si>
  <si>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</si>
  <si>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</si>
  <si>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</si>
  <si>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</si>
  <si>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</si>
  <si>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</si>
  <si>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</si>
  <si>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</si>
  <si>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</si>
  <si>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</si>
  <si>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</si>
  <si>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</si>
  <si>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</si>
  <si>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</si>
  <si>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</si>
  <si>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</si>
  <si>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</si>
  <si>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</si>
  <si>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</si>
  <si>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</si>
  <si>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</si>
  <si>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</si>
  <si>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</si>
  <si>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</si>
  <si>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</si>
  <si>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</si>
  <si>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</si>
  <si>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</si>
  <si>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</si>
  <si>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</si>
  <si>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</si>
  <si>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</si>
  <si>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</si>
  <si>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</si>
  <si>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</si>
  <si>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</si>
  <si>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</si>
  <si>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</si>
  <si>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</si>
  <si>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</si>
  <si>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</si>
  <si>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</si>
  <si>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</si>
  <si>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</si>
  <si>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</si>
  <si>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</si>
  <si>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</si>
  <si>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</si>
  <si>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</si>
  <si>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</si>
  <si>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</si>
  <si>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</si>
  <si>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</si>
  <si>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</si>
  <si>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</si>
  <si>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</si>
  <si>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</si>
  <si>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</si>
  <si>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</si>
  <si>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</si>
  <si>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</si>
  <si>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</si>
  <si>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</si>
  <si>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</si>
  <si>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</si>
  <si>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</si>
  <si>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</si>
  <si>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</si>
  <si>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</si>
  <si>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</si>
  <si>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</si>
  <si>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</si>
  <si>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</si>
  <si>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</si>
  <si>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</si>
  <si>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</si>
  <si>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</si>
  <si>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</si>
  <si>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</si>
  <si>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</si>
  <si>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</si>
  <si>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</si>
  <si>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</si>
  <si>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</si>
  <si>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</si>
  <si>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</si>
  <si>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</si>
  <si>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</si>
  <si>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</si>
  <si>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</si>
  <si>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</si>
  <si>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</si>
  <si>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</si>
  <si>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</si>
  <si>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</si>
  <si>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</si>
  <si>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</si>
  <si>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</si>
  <si>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</si>
  <si>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</si>
  <si>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</si>
  <si>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</si>
  <si>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</si>
  <si>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</si>
  <si>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</si>
  <si>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</si>
  <si>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</si>
  <si>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</si>
  <si>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</si>
  <si>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</si>
  <si>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</si>
  <si>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</si>
  <si>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</si>
  <si>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</si>
  <si>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</si>
  <si>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</si>
  <si>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</si>
  <si>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</si>
  <si>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</si>
  <si>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</si>
  <si>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</si>
  <si>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</si>
  <si>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</si>
  <si>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</si>
  <si>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</si>
  <si>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</si>
  <si>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</si>
  <si>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</si>
  <si>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</si>
  <si>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</si>
  <si>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</si>
  <si>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</si>
  <si>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</si>
  <si>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</si>
  <si>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</si>
  <si>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</si>
  <si>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</si>
  <si>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</si>
  <si>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</si>
  <si>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</si>
  <si>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</si>
  <si>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</si>
  <si>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</si>
  <si>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</si>
  <si>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</si>
  <si>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</si>
  <si>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</si>
  <si>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</si>
  <si>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</si>
  <si>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</si>
  <si>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</si>
  <si>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</si>
  <si>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</si>
  <si>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</si>
  <si>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</si>
  <si>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</si>
  <si>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</si>
  <si>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</si>
  <si>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</si>
  <si>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</si>
  <si>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</si>
  <si>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</si>
  <si>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</si>
  <si>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</si>
  <si>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</si>
  <si>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</si>
  <si>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</si>
  <si>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</si>
  <si>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</si>
  <si>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</si>
  <si>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</si>
  <si>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</si>
  <si>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</si>
  <si>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</si>
  <si>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</si>
  <si>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</si>
  <si>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</si>
  <si>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</si>
  <si>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</si>
  <si>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</si>
  <si>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</si>
  <si>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</si>
  <si>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</si>
  <si>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</si>
  <si>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</si>
  <si>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</si>
  <si>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</si>
  <si>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</si>
  <si>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</si>
  <si>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</si>
  <si>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</si>
  <si>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</si>
  <si>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</si>
  <si>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</si>
  <si>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</si>
  <si>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</si>
  <si>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</si>
  <si>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</si>
  <si>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</si>
  <si>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</si>
  <si>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</si>
  <si>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</si>
  <si>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</si>
  <si>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</si>
  <si>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</si>
  <si>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</si>
  <si>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</si>
  <si>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</si>
  <si>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</si>
  <si>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</si>
  <si>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</si>
  <si>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</si>
  <si>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</si>
  <si>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</si>
  <si>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</si>
  <si>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</si>
  <si>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</si>
  <si>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</si>
  <si>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</si>
  <si>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</si>
  <si>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</si>
  <si>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</si>
  <si>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</si>
  <si>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</si>
  <si>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</si>
  <si>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</si>
  <si>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</si>
  <si>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</si>
  <si>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</si>
  <si>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</si>
  <si>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</si>
  <si>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</si>
  <si>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</si>
  <si>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</si>
  <si>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</si>
  <si>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</si>
  <si>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</si>
  <si>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</si>
  <si>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</si>
  <si>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</si>
  <si>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</si>
  <si>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</si>
  <si>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</si>
  <si>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</si>
  <si>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</si>
  <si>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</si>
  <si>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</si>
  <si>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</si>
  <si>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</si>
  <si>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</si>
  <si>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</si>
  <si>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</si>
  <si>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</si>
  <si>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</si>
  <si>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</si>
  <si>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</si>
  <si>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</si>
  <si>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</si>
  <si>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</si>
  <si>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</si>
  <si>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</si>
  <si>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</si>
  <si>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</si>
  <si>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</si>
  <si>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</si>
  <si>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</si>
  <si>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</si>
  <si>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</si>
  <si>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</si>
  <si>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</si>
  <si>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</si>
  <si>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</si>
  <si>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</si>
  <si>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</si>
  <si>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</si>
  <si>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</si>
  <si>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</si>
  <si>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</si>
  <si>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</si>
  <si>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</si>
  <si>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</si>
  <si>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</si>
  <si>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</si>
  <si>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</si>
  <si>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</si>
  <si>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</si>
  <si>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</si>
  <si>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</si>
  <si>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</si>
  <si>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</si>
  <si>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</si>
  <si>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</si>
  <si>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</si>
  <si>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</si>
  <si>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</si>
  <si>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</si>
  <si>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</si>
  <si>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</si>
  <si>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</si>
  <si>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</si>
  <si>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</si>
  <si>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</si>
  <si>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</si>
  <si>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</si>
  <si>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</si>
  <si>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</si>
  <si>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</si>
  <si>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</si>
  <si>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</si>
  <si>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</si>
  <si>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</si>
  <si>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</si>
  <si>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</si>
  <si>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</si>
  <si>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</si>
  <si>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</si>
  <si>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</si>
  <si>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</si>
  <si>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</si>
  <si>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</si>
  <si>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</si>
  <si>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</si>
  <si>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</si>
  <si>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</si>
  <si>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</si>
  <si>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</si>
  <si>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</si>
  <si>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</si>
  <si>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</si>
  <si>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</si>
  <si>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</si>
  <si>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</si>
  <si>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</si>
  <si>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</si>
  <si>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</si>
  <si>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</si>
  <si>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</si>
  <si>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</si>
  <si>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</si>
  <si>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</si>
  <si>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</si>
  <si>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</si>
  <si>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</si>
  <si>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</si>
  <si>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</si>
  <si>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</si>
  <si>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</si>
  <si>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</si>
  <si>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</si>
  <si>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</si>
  <si>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</si>
  <si>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</si>
  <si>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</si>
  <si>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</si>
  <si>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</si>
  <si>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</si>
  <si>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</si>
  <si>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</si>
  <si>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</si>
  <si>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</si>
  <si>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</si>
  <si>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</si>
  <si>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</si>
  <si>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</si>
  <si>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</si>
  <si>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</si>
  <si>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</si>
  <si>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</si>
  <si>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</si>
  <si>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</si>
  <si>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</si>
  <si>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</si>
  <si>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</si>
  <si>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</si>
  <si>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</si>
  <si>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</si>
  <si>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</si>
  <si>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</si>
  <si>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</si>
  <si>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</si>
  <si>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</si>
  <si>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</si>
  <si>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</si>
  <si>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</si>
  <si>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</si>
  <si>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</si>
  <si>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</si>
  <si>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</si>
  <si>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</si>
  <si>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</si>
  <si>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</si>
  <si>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</si>
  <si>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</si>
  <si>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</si>
  <si>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</si>
  <si>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</si>
  <si>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</si>
  <si>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</si>
  <si>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</si>
  <si>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</si>
  <si>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</si>
  <si>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</si>
  <si>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</si>
  <si>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</si>
  <si>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</si>
  <si>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</si>
  <si>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</si>
  <si>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</si>
  <si>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</si>
  <si>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</si>
  <si>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</si>
  <si>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</si>
  <si>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</si>
  <si>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</si>
  <si>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</si>
  <si>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</si>
  <si>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</si>
  <si>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</si>
  <si>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</si>
  <si>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</si>
  <si>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</si>
  <si>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</si>
  <si>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</si>
  <si>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</si>
  <si>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</si>
  <si>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</si>
  <si>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</si>
  <si>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</si>
  <si>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</si>
  <si>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</si>
  <si>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</si>
  <si>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</si>
  <si>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</si>
  <si>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</si>
  <si>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</si>
  <si>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</si>
  <si>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</si>
  <si>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</si>
  <si>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</si>
  <si>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</si>
  <si>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</si>
  <si>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</si>
  <si>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</si>
  <si>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</si>
  <si>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</si>
  <si>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</si>
  <si>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</si>
  <si>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</si>
  <si>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</si>
  <si>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</si>
  <si>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</si>
  <si>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</si>
  <si>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</si>
  <si>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</si>
  <si>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</si>
  <si>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</si>
  <si>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</si>
  <si>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</si>
  <si>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</si>
  <si>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</si>
  <si>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</si>
  <si>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</si>
  <si>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</si>
  <si>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</si>
  <si>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</si>
  <si>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</si>
  <si>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</si>
  <si>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</si>
  <si>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</si>
  <si>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</si>
  <si>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</si>
  <si>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</si>
  <si>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</si>
  <si>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</si>
  <si>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</si>
  <si>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</si>
  <si>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</si>
  <si>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</si>
  <si>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</si>
  <si>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</si>
  <si>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</si>
  <si>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</si>
  <si>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</si>
  <si>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</si>
  <si>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</si>
  <si>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</si>
  <si>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</si>
  <si>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</si>
  <si>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</si>
  <si>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</si>
  <si>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</si>
  <si>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</si>
  <si>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</si>
  <si>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</si>
  <si>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</si>
  <si>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</si>
  <si>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</si>
  <si>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</si>
  <si>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</si>
  <si>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</si>
  <si>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</si>
  <si>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</si>
  <si>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</si>
  <si>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</si>
  <si>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</si>
  <si>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</si>
  <si>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</si>
  <si>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</si>
  <si>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</si>
  <si>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</si>
  <si>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</si>
  <si>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</si>
  <si>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</si>
  <si>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</si>
  <si>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</si>
  <si>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</si>
  <si>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</si>
  <si>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</si>
  <si>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</si>
  <si>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</si>
  <si>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</si>
  <si>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</si>
  <si>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</si>
  <si>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</si>
  <si>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</si>
  <si>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</si>
  <si>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</si>
  <si>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</si>
  <si>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</si>
  <si>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</si>
  <si>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</si>
  <si>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</si>
  <si>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</si>
  <si>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</si>
  <si>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</si>
  <si>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</si>
  <si>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</si>
  <si>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</si>
  <si>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</si>
  <si>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</si>
  <si>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</si>
  <si>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</si>
  <si>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</si>
  <si>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</si>
  <si>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</si>
  <si>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</si>
  <si>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</si>
  <si>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</si>
  <si>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</si>
  <si>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</si>
  <si>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</si>
  <si>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</si>
  <si>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</si>
  <si>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</si>
  <si>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</si>
  <si>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</si>
  <si>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</si>
  <si>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</si>
  <si>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</si>
  <si>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</si>
  <si>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</si>
  <si>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</si>
  <si>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</si>
  <si>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</si>
  <si>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</si>
  <si>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</si>
  <si>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</si>
  <si>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</si>
  <si>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</si>
  <si>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</si>
  <si>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</si>
  <si>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</si>
  <si>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</si>
  <si>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</si>
  <si>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</si>
  <si>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</si>
  <si>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</si>
  <si>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</si>
  <si>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</si>
  <si>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</si>
  <si>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</si>
  <si>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</si>
  <si>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</si>
  <si>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</si>
  <si>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</si>
  <si>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</si>
  <si>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</si>
  <si>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</si>
  <si>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</si>
  <si>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</si>
  <si>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</si>
  <si>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</si>
  <si>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</si>
  <si>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</si>
  <si>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</si>
  <si>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</si>
  <si>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</si>
  <si>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</si>
  <si>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</si>
  <si>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</si>
  <si>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</si>
  <si>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</si>
  <si>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</si>
  <si>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</si>
  <si>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</si>
  <si>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</si>
  <si>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</si>
  <si>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</si>
  <si>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</si>
  <si>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</si>
  <si>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</si>
  <si>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</si>
  <si>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</si>
  <si>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</si>
  <si>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</si>
  <si>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</si>
  <si>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</si>
  <si>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</si>
  <si>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</si>
  <si>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</si>
  <si>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</si>
  <si>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</si>
  <si>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</si>
  <si>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</si>
  <si>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</si>
  <si>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</si>
  <si>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</si>
  <si>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</si>
  <si>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</si>
  <si>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</si>
  <si>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</si>
  <si>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</si>
  <si>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</si>
  <si>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</si>
  <si>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</si>
  <si>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</si>
  <si>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</si>
  <si>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</si>
  <si>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</si>
  <si>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</si>
  <si>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</si>
  <si>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</si>
  <si>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</si>
  <si>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</si>
  <si>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</si>
  <si>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</si>
  <si>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</si>
  <si>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</si>
  <si>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</si>
  <si>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</si>
  <si>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</si>
  <si>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</si>
  <si>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</si>
  <si>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</si>
  <si>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</si>
  <si>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</si>
  <si>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</si>
  <si>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</si>
  <si>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</si>
  <si>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</si>
  <si>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</si>
  <si>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</si>
  <si>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</si>
  <si>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</si>
  <si>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</si>
  <si>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</si>
  <si>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</si>
  <si>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</si>
  <si>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</si>
  <si>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</si>
  <si>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</si>
  <si>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</si>
  <si>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</si>
  <si>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</si>
  <si>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</si>
  <si>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</si>
  <si>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</si>
  <si>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</si>
  <si>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</si>
  <si>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</si>
  <si>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</si>
  <si>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</si>
  <si>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</si>
  <si>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</si>
  <si>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</si>
  <si>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</si>
  <si>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</si>
  <si>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</si>
  <si>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</si>
  <si>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</si>
  <si>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</si>
  <si>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</si>
  <si>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</si>
  <si>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</si>
  <si>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</si>
  <si>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</si>
  <si>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</si>
  <si>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</si>
  <si>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</si>
  <si>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</si>
  <si>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</si>
  <si>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</si>
  <si>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</si>
  <si>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</si>
  <si>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</si>
  <si>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</si>
  <si>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</si>
  <si>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</si>
  <si>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</si>
  <si>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</si>
  <si>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</si>
  <si>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</si>
  <si>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</si>
  <si>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</si>
  <si>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</si>
  <si>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</si>
  <si>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</si>
  <si>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</si>
  <si>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</si>
  <si>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</si>
  <si>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</si>
  <si>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</si>
  <si>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</si>
  <si>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</si>
  <si>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</si>
  <si>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</si>
  <si>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</si>
  <si>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</si>
  <si>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</si>
  <si>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</si>
  <si>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</si>
  <si>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</si>
  <si>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</si>
  <si>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</si>
  <si>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</si>
  <si>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</si>
  <si>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</si>
  <si>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</si>
  <si>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</si>
  <si>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</si>
  <si>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</si>
  <si>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</si>
  <si>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</si>
  <si>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</si>
  <si>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</si>
  <si>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</si>
  <si>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</si>
  <si>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</si>
  <si>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</si>
  <si>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</si>
  <si>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</si>
  <si>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</si>
  <si>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</si>
  <si>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</si>
  <si>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</si>
  <si>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</si>
  <si>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</si>
  <si>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</si>
  <si>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</si>
  <si>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</si>
  <si>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</si>
  <si>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</si>
  <si>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</si>
  <si>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</si>
  <si>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</si>
  <si>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</si>
  <si>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</si>
  <si>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</si>
  <si>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</si>
  <si>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</si>
  <si>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</si>
  <si>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</si>
  <si>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</si>
  <si>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</si>
  <si>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</si>
  <si>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</si>
  <si>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</si>
  <si>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</si>
  <si>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</si>
  <si>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</si>
  <si>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</si>
  <si>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</si>
  <si>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</si>
  <si>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</si>
  <si>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</si>
  <si>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</si>
  <si>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</si>
  <si>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</si>
  <si>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</si>
  <si>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</si>
  <si>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</si>
  <si>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</si>
  <si>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</si>
  <si>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</si>
  <si>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</si>
  <si>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</si>
  <si>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</si>
  <si>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</si>
  <si>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</si>
  <si>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</si>
  <si>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</si>
  <si>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</si>
  <si>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</si>
  <si>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</si>
  <si>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</si>
  <si>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</si>
  <si>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</si>
  <si>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</si>
  <si>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</si>
  <si>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</si>
  <si>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</si>
  <si>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</si>
  <si>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</si>
  <si>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</si>
  <si>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</si>
  <si>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</si>
  <si>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</si>
  <si>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</si>
  <si>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</si>
  <si>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</si>
  <si>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</si>
  <si>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</si>
  <si>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</si>
  <si>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</si>
  <si>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</si>
  <si>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</si>
  <si>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</si>
  <si>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</si>
  <si>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</si>
  <si>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</si>
  <si>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</si>
  <si>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</si>
  <si>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</si>
  <si>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</si>
  <si>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</si>
  <si>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</si>
  <si>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</si>
  <si>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</si>
  <si>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</si>
  <si>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</si>
  <si>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</si>
  <si>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</si>
  <si>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</si>
  <si>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</si>
  <si>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</si>
  <si>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</si>
  <si>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</si>
  <si>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</si>
  <si>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</si>
  <si>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</si>
  <si>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</si>
  <si>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</si>
  <si>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</si>
  <si>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</si>
  <si>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</si>
  <si>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</si>
  <si>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</si>
  <si>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</si>
  <si>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</si>
  <si>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</si>
  <si>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</si>
  <si>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</si>
  <si>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</si>
  <si>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</si>
  <si>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</si>
  <si>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</si>
  <si>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</si>
  <si>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</si>
  <si>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</si>
  <si>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</si>
  <si>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</si>
  <si>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</si>
  <si>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</si>
  <si>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</si>
  <si>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</si>
  <si>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</si>
  <si>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</si>
  <si>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</si>
  <si>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</si>
  <si>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</si>
  <si>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</si>
  <si>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</si>
  <si>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</si>
  <si>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</si>
  <si>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</si>
  <si>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</si>
  <si>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</si>
  <si>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</si>
  <si>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</si>
  <si>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</si>
  <si>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</si>
  <si>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</si>
  <si>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</si>
  <si>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</si>
  <si>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</si>
  <si>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</si>
  <si>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</si>
  <si>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</si>
  <si>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</si>
  <si>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</si>
  <si>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</si>
  <si>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</si>
  <si>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</si>
  <si>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</si>
  <si>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</si>
  <si>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</si>
  <si>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</si>
  <si>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</si>
  <si>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</si>
  <si>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</si>
  <si>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</si>
  <si>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</si>
  <si>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</si>
  <si>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</si>
  <si>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</si>
  <si>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</si>
  <si>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</si>
  <si>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</si>
  <si>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</si>
  <si>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</si>
  <si>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</si>
  <si>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</si>
  <si>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</si>
  <si>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</si>
  <si>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</si>
  <si>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</si>
  <si>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</si>
  <si>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</si>
  <si>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</si>
  <si>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</si>
  <si>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</si>
  <si>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</si>
  <si>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</si>
  <si>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</si>
  <si>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</si>
  <si>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</si>
  <si>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</si>
  <si>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</si>
  <si>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</si>
  <si>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</si>
  <si>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</si>
  <si>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</si>
  <si>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</si>
  <si>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</si>
  <si>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</si>
  <si>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</si>
  <si>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</si>
  <si>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</si>
  <si>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</si>
  <si>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</si>
  <si>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</si>
  <si>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</si>
  <si>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</si>
  <si>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</si>
  <si>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</si>
  <si>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</si>
  <si>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</si>
  <si>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</si>
  <si>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</si>
  <si>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</si>
  <si>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</si>
  <si>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</si>
  <si>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</si>
  <si>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</si>
  <si>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</si>
  <si>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</si>
  <si>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</si>
  <si>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</si>
  <si>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</si>
  <si>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</si>
  <si>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</si>
  <si>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</si>
  <si>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</si>
  <si>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</si>
  <si>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</si>
  <si>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</si>
  <si>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</si>
  <si>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</si>
  <si>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</si>
  <si>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</si>
  <si>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</si>
  <si>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</si>
  <si>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</si>
  <si>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</si>
  <si>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</si>
  <si>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</si>
  <si>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</si>
  <si>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</si>
  <si>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</si>
  <si>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</si>
  <si>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</si>
  <si>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</si>
  <si>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</si>
  <si>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</si>
  <si>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</si>
  <si>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</si>
  <si>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</si>
  <si>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</si>
  <si>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</si>
  <si>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</si>
  <si>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</si>
  <si>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</si>
  <si>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</si>
  <si>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</si>
  <si>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</si>
  <si>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</si>
  <si>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</si>
  <si>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</si>
  <si>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</si>
  <si>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</si>
  <si>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</si>
  <si>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</si>
  <si>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</si>
  <si>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</si>
  <si>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</si>
  <si>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</si>
  <si>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</si>
  <si>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</si>
  <si>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</si>
  <si>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</si>
  <si>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</si>
  <si>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</si>
  <si>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</si>
  <si>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</si>
  <si>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</si>
  <si>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</si>
  <si>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</si>
  <si>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</si>
  <si>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</si>
  <si>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</si>
  <si>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</si>
  <si>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</si>
  <si>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</si>
  <si>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</si>
  <si>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</si>
  <si>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</si>
  <si>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</si>
  <si>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</si>
  <si>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</si>
  <si>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</si>
  <si>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</si>
  <si>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</si>
  <si>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</si>
  <si>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</si>
  <si>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</si>
  <si>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</si>
  <si>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</si>
  <si>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</si>
  <si>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</si>
  <si>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</si>
  <si>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</si>
  <si>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</si>
  <si>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</si>
  <si>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</si>
  <si>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</si>
  <si>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</si>
  <si>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</si>
  <si>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</si>
  <si>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</si>
  <si>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</si>
  <si>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</si>
  <si>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</si>
  <si>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</si>
  <si>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</si>
  <si>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</si>
  <si>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</si>
  <si>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</si>
  <si>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</si>
  <si>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</si>
  <si>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</si>
  <si>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</si>
  <si>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</si>
  <si>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</si>
  <si>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</si>
  <si>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</si>
  <si>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</si>
  <si>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</si>
  <si>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</si>
  <si>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</si>
  <si>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</si>
  <si>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</si>
  <si>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</si>
  <si>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</si>
  <si>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</si>
  <si>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</si>
  <si>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</si>
  <si>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</si>
  <si>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</si>
  <si>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</si>
  <si>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</si>
  <si>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</si>
  <si>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</si>
  <si>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</si>
  <si>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</si>
  <si>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</si>
  <si>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</si>
  <si>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</si>
  <si>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</si>
  <si>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</si>
  <si>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</si>
  <si>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</si>
  <si>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</si>
  <si>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</si>
  <si>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</si>
  <si>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</si>
  <si>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</si>
  <si>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</si>
  <si>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</si>
  <si>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</si>
  <si>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</si>
  <si>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</si>
  <si>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</si>
  <si>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</si>
  <si>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</si>
  <si>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</si>
  <si>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</si>
  <si>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</si>
  <si>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</si>
  <si>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</si>
  <si>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</si>
  <si>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</si>
  <si>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</si>
  <si>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</si>
  <si>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</si>
  <si>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</si>
  <si>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</si>
  <si>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</si>
  <si>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</si>
  <si>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</si>
  <si>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</si>
  <si>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</si>
  <si>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</si>
  <si>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</si>
  <si>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</si>
  <si>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</si>
  <si>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</si>
  <si>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</si>
  <si>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</si>
  <si>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</si>
  <si>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</si>
  <si>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</si>
  <si>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</si>
  <si>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</si>
  <si>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</si>
  <si>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</si>
  <si>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</si>
  <si>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</si>
  <si>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</si>
  <si>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</si>
  <si>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</si>
  <si>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</si>
  <si>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</si>
  <si>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</si>
  <si>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</si>
  <si>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</si>
  <si>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</si>
  <si>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</si>
  <si>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</si>
  <si>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</si>
  <si>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</si>
  <si>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</si>
  <si>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</si>
  <si>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</si>
  <si>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</si>
  <si>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</si>
  <si>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</si>
  <si>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</si>
  <si>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</si>
  <si>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</si>
  <si>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</si>
  <si>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</si>
  <si>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</si>
  <si>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</si>
  <si>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</si>
  <si>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</si>
  <si>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</si>
  <si>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</si>
  <si>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</si>
  <si>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</si>
  <si>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</si>
  <si>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</si>
  <si>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</si>
  <si>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</si>
  <si>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</si>
  <si>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</si>
  <si>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</si>
  <si>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</si>
  <si>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</si>
  <si>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</si>
  <si>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</si>
  <si>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</si>
  <si>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</si>
  <si>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</si>
  <si>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</si>
  <si>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</si>
  <si>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</si>
  <si>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</si>
  <si>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</si>
  <si>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</si>
  <si>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</si>
  <si>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</si>
  <si>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</si>
  <si>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</si>
  <si>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</si>
  <si>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</si>
  <si>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</si>
  <si>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</si>
  <si>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</si>
  <si>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</si>
  <si>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</si>
  <si>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</si>
  <si>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</si>
  <si>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</si>
  <si>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</si>
  <si>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</si>
  <si>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</si>
  <si>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</si>
  <si>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</si>
  <si>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</si>
  <si>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</si>
  <si>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</si>
  <si>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</si>
  <si>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</si>
  <si>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</si>
  <si>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</si>
  <si>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</si>
  <si>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</si>
  <si>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</si>
  <si>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</si>
  <si>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</si>
  <si>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</si>
  <si>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</si>
  <si>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</si>
  <si>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</si>
  <si>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</si>
  <si>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</si>
  <si>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</si>
  <si>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</si>
  <si>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</si>
  <si>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</si>
  <si>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</si>
  <si>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</si>
  <si>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</si>
  <si>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</si>
  <si>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</si>
  <si>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</si>
  <si>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</si>
  <si>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</si>
  <si>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</si>
  <si>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</si>
  <si>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</si>
  <si>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</si>
  <si>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</si>
  <si>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</si>
  <si>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</si>
  <si>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</si>
  <si>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</si>
  <si>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</si>
  <si>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</si>
  <si>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</si>
  <si>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</si>
  <si>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</si>
  <si>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</si>
  <si>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</si>
  <si>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</si>
  <si>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</si>
  <si>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</si>
  <si>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</si>
  <si>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</si>
  <si>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</si>
  <si>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</si>
  <si>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</si>
  <si>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</si>
  <si>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</si>
  <si>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</si>
  <si>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</si>
  <si>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</si>
  <si>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</si>
  <si>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</si>
  <si>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</si>
  <si>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</si>
  <si>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</si>
  <si>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</si>
  <si>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</si>
  <si>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</si>
  <si>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</si>
  <si>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</si>
  <si>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</si>
  <si>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</si>
  <si>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</si>
  <si>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</si>
  <si>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</si>
  <si>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</si>
  <si>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</si>
  <si>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</si>
  <si>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</si>
  <si>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</si>
  <si>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</si>
  <si>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</si>
  <si>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</si>
  <si>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</si>
  <si>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</si>
  <si>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</si>
  <si>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</si>
  <si>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</si>
  <si>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</si>
  <si>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</si>
  <si>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</si>
  <si>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</si>
  <si>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</si>
  <si>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</si>
  <si>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</si>
  <si>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</si>
  <si>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</si>
  <si>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</si>
  <si>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</si>
  <si>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</si>
  <si>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</si>
  <si>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</si>
  <si>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</si>
  <si>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</si>
  <si>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</si>
  <si>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</si>
  <si>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</si>
  <si>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</si>
  <si>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</si>
  <si>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</si>
  <si>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</si>
  <si>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</si>
  <si>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</si>
  <si>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</si>
  <si>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</si>
  <si>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</si>
  <si>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</si>
  <si>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</si>
  <si>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</si>
  <si>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</si>
  <si>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</si>
  <si>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</si>
  <si>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</si>
  <si>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</si>
  <si>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</si>
  <si>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</si>
  <si>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</si>
  <si>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</si>
  <si>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</si>
  <si>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</si>
  <si>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</si>
  <si>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</si>
  <si>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</si>
  <si>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</si>
  <si>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</si>
  <si>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</si>
  <si>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</si>
  <si>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</si>
  <si>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</si>
  <si>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</si>
  <si>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</si>
  <si>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</si>
  <si>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</si>
  <si>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</si>
  <si>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</si>
  <si>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</si>
  <si>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</si>
  <si>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</si>
  <si>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</si>
  <si>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</si>
  <si>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</si>
  <si>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</si>
  <si>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</si>
  <si>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</si>
  <si>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</si>
  <si>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</si>
  <si>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</si>
  <si>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</si>
  <si>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</si>
  <si>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</si>
  <si>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</si>
  <si>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</si>
  <si>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</si>
  <si>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</si>
  <si>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</si>
  <si>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</si>
  <si>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</si>
  <si>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</si>
  <si>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</si>
  <si>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</si>
  <si>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</si>
  <si>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</si>
  <si>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</si>
  <si>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</si>
  <si>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</si>
  <si>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</si>
  <si>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</si>
  <si>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</si>
  <si>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</si>
  <si>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</si>
  <si>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</si>
  <si>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</si>
  <si>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</si>
  <si>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</si>
  <si>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</si>
  <si>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</si>
  <si>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</si>
  <si>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</si>
  <si>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</si>
  <si>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</si>
  <si>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</si>
  <si>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</si>
  <si>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</si>
  <si>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</si>
  <si>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</si>
  <si>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</si>
  <si>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</si>
  <si>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</si>
  <si>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</si>
  <si>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</si>
  <si>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</si>
  <si>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</si>
  <si>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</si>
  <si>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</si>
  <si>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</si>
  <si>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</si>
  <si>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</si>
  <si>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</si>
  <si>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</si>
  <si>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</si>
  <si>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</si>
  <si>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</si>
  <si>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</si>
  <si>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</si>
  <si>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</si>
  <si>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</si>
  <si>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</si>
  <si>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</si>
  <si>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</si>
  <si>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</si>
  <si>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</si>
  <si>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</si>
  <si>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</si>
  <si>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</si>
  <si>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</si>
  <si>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</si>
  <si>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</si>
  <si>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</si>
  <si>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</si>
  <si>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</si>
  <si>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</si>
  <si>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</si>
  <si>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</si>
  <si>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</si>
  <si>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</si>
  <si>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</si>
  <si>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</si>
  <si>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</si>
  <si>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</si>
  <si>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</si>
  <si>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</si>
  <si>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</si>
  <si>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</si>
  <si>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</si>
  <si>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</si>
  <si>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</si>
  <si>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</si>
  <si>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</si>
  <si>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</si>
  <si>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</si>
  <si>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</si>
  <si>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</si>
  <si>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</si>
  <si>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</si>
  <si>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</si>
  <si>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</si>
  <si>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</si>
  <si>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</si>
  <si>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</si>
  <si>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</si>
  <si>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</si>
  <si>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</si>
  <si>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</si>
  <si>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</si>
  <si>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</si>
  <si>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</si>
  <si>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</si>
  <si>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</si>
  <si>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</si>
  <si>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</si>
  <si>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</si>
  <si>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</si>
  <si>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</si>
  <si>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</si>
  <si>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</si>
  <si>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</si>
  <si>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</si>
  <si>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</si>
  <si>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</si>
  <si>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</si>
  <si>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</si>
  <si>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</si>
  <si>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</si>
  <si>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</si>
  <si>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</si>
  <si>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</si>
  <si>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</si>
  <si>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</si>
  <si>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</si>
  <si>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</si>
  <si>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</si>
  <si>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</si>
  <si>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</si>
  <si>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</si>
  <si>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</si>
  <si>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</si>
  <si>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</si>
  <si>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</si>
  <si>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</si>
  <si>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</si>
  <si>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</si>
  <si>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</si>
  <si>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</si>
  <si>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</si>
  <si>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</si>
  <si>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</si>
  <si>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</si>
  <si>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</si>
  <si>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</si>
  <si>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</si>
  <si>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</si>
  <si>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</si>
  <si>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</si>
  <si>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</si>
  <si>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</si>
  <si>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</si>
  <si>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</si>
  <si>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</si>
  <si>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</si>
  <si>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</si>
  <si>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</si>
  <si>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</si>
  <si>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</si>
  <si>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</si>
  <si>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</si>
  <si>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</si>
  <si>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</si>
  <si>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</si>
  <si>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</si>
  <si>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</si>
  <si>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</si>
  <si>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</si>
  <si>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</si>
  <si>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</si>
  <si>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</si>
  <si>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</si>
  <si>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</si>
  <si>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</si>
  <si>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</si>
  <si>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</si>
  <si>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</si>
  <si>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</si>
  <si>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</si>
  <si>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</si>
  <si>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</si>
  <si>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</si>
  <si>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</si>
  <si>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</si>
  <si>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</si>
  <si>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</si>
  <si>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</si>
  <si>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</si>
  <si>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</si>
  <si>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</si>
  <si>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</si>
  <si>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</si>
  <si>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</si>
  <si>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</si>
  <si>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</si>
  <si>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</si>
  <si>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</si>
  <si>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</si>
  <si>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</si>
  <si>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</si>
  <si>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</si>
  <si>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</si>
  <si>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</si>
  <si>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</si>
  <si>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</si>
  <si>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</si>
  <si>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</si>
  <si>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</si>
  <si>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</si>
  <si>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</si>
  <si>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</si>
  <si>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</si>
  <si>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</si>
  <si>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</si>
  <si>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</si>
  <si>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</si>
  <si>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</si>
  <si>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</si>
  <si>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</si>
  <si>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</si>
  <si>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</si>
  <si>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</si>
  <si>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</si>
  <si>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</si>
  <si>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</si>
  <si>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</si>
  <si>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</si>
  <si>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</si>
  <si>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</si>
  <si>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</si>
  <si>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</si>
  <si>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</si>
  <si>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</si>
  <si>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</si>
  <si>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</si>
  <si>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</si>
  <si>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</si>
  <si>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</si>
  <si>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</si>
  <si>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</si>
  <si>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</si>
  <si>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</si>
  <si>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</si>
  <si>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</si>
  <si>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</si>
  <si>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</si>
  <si>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</si>
  <si>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</si>
  <si>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</si>
  <si>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</si>
  <si>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</si>
  <si>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</si>
  <si>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</si>
  <si>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</si>
  <si>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</si>
  <si>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</si>
  <si>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</si>
  <si>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</si>
  <si>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</si>
  <si>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</si>
  <si>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</si>
  <si>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</si>
  <si>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</si>
  <si>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</si>
  <si>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</si>
  <si>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</si>
  <si>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</si>
  <si>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</si>
  <si>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</si>
  <si>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</si>
  <si>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</si>
  <si>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</si>
  <si>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</si>
  <si>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</si>
  <si>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</si>
  <si>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</si>
  <si>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</si>
  <si>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</si>
  <si>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</si>
  <si>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</si>
  <si>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</si>
  <si>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</si>
  <si>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</si>
  <si>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</si>
  <si>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</si>
  <si>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</si>
  <si>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</si>
  <si>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</si>
  <si>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</si>
  <si>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</si>
  <si>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</si>
  <si>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</si>
  <si>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</si>
  <si>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</si>
  <si>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</si>
  <si>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</si>
  <si>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</si>
  <si>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</si>
  <si>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</si>
  <si>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</si>
  <si>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</si>
  <si>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</si>
  <si>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</si>
  <si>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</si>
  <si>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</si>
  <si>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</si>
  <si>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</si>
  <si>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</si>
  <si>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</si>
  <si>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</si>
  <si>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</si>
  <si>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</si>
  <si>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</si>
  <si>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</si>
  <si>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</si>
  <si>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</si>
  <si>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</si>
  <si>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</si>
  <si>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</si>
  <si>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</si>
  <si>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</si>
  <si>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</si>
  <si>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</si>
  <si>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</si>
  <si>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</si>
  <si>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</si>
  <si>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</si>
  <si>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</si>
  <si>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</si>
  <si>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</si>
  <si>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</si>
  <si>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</si>
  <si>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</si>
  <si>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</si>
  <si>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</si>
  <si>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</si>
  <si>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</si>
  <si>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</si>
  <si>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</si>
  <si>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</si>
  <si>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</si>
  <si>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</si>
  <si>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</si>
  <si>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</si>
  <si>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</si>
  <si>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</si>
  <si>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</si>
  <si>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</si>
  <si>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</si>
  <si>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</si>
  <si>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</si>
  <si>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</si>
  <si>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</si>
  <si>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</si>
  <si>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</si>
  <si>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</si>
  <si>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</si>
  <si>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</si>
  <si>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</si>
  <si>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</si>
  <si>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</si>
  <si>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</si>
  <si>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</si>
  <si>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</si>
  <si>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</si>
  <si>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</si>
  <si>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</si>
  <si>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</si>
  <si>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</si>
  <si>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</si>
  <si>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</si>
  <si>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</si>
  <si>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</si>
  <si>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</si>
  <si>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</si>
  <si>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</si>
  <si>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</si>
  <si>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</si>
  <si>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</si>
  <si>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</si>
  <si>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</si>
  <si>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</si>
  <si>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</si>
  <si>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</si>
  <si>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</si>
  <si>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</si>
  <si>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</si>
  <si>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</si>
  <si>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</si>
  <si>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</si>
  <si>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</si>
  <si>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</si>
  <si>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</si>
  <si>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</si>
  <si>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</si>
  <si>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</si>
  <si>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</si>
  <si>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</si>
  <si>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</si>
  <si>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</si>
  <si>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</si>
  <si>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</si>
  <si>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</si>
  <si>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</si>
  <si>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</si>
  <si>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</si>
  <si>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</si>
  <si>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</si>
  <si>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</si>
  <si>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</si>
  <si>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</si>
  <si>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</si>
  <si>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</si>
  <si>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</si>
  <si>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</si>
  <si>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</si>
  <si>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</si>
  <si>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</si>
  <si>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</si>
  <si>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</si>
  <si>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</si>
  <si>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</si>
  <si>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</si>
  <si>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</si>
  <si>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</si>
  <si>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</si>
  <si>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</si>
  <si>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</si>
  <si>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</si>
  <si>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</si>
  <si>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</si>
  <si>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</si>
  <si>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</si>
  <si>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</si>
  <si>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</si>
  <si>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</si>
  <si>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</si>
  <si>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</si>
  <si>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</si>
  <si>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</si>
  <si>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</si>
  <si>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</si>
  <si>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</si>
  <si>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</si>
  <si>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</si>
  <si>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</si>
  <si>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</si>
  <si>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</si>
  <si>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</si>
  <si>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</si>
  <si>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</si>
  <si>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</si>
  <si>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</si>
  <si>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</si>
  <si>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</si>
  <si>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</si>
  <si>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</si>
  <si>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</si>
  <si>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</si>
  <si>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</si>
  <si>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</si>
  <si>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</si>
  <si>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</si>
  <si>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</si>
  <si>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</si>
  <si>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</si>
  <si>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</si>
  <si>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</si>
  <si>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</si>
  <si>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</si>
  <si>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</si>
  <si>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</si>
  <si>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</si>
  <si>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</si>
  <si>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</si>
  <si>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</si>
  <si>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</si>
  <si>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</si>
  <si>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</si>
  <si>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</si>
  <si>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</si>
  <si>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</si>
  <si>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</si>
  <si>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</si>
  <si>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</si>
  <si>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</si>
  <si>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</si>
  <si>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</si>
  <si>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</si>
  <si>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</si>
  <si>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</si>
  <si>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</si>
  <si>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</si>
  <si>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</si>
  <si>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</si>
  <si>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</si>
  <si>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</si>
  <si>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</si>
  <si>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</si>
  <si>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</si>
  <si>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</si>
  <si>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</si>
  <si>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</si>
  <si>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</si>
  <si>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</si>
  <si>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</si>
  <si>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</si>
  <si>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</si>
  <si>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</si>
  <si>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</si>
  <si>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</si>
  <si>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</si>
  <si>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</si>
  <si>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</si>
  <si>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</si>
  <si>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</si>
  <si>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</si>
  <si>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</si>
  <si>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</si>
  <si>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</si>
  <si>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</si>
  <si>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</si>
  <si>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</si>
  <si>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</si>
  <si>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</si>
  <si>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</si>
  <si>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</si>
  <si>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</si>
  <si>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</si>
  <si>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</si>
  <si>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</si>
  <si>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</si>
  <si>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</si>
  <si>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</si>
  <si>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</si>
  <si>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</si>
  <si>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</si>
  <si>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</si>
  <si>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</si>
  <si>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</si>
  <si>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</si>
  <si>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</si>
  <si>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</si>
  <si>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</si>
  <si>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</si>
  <si>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</si>
  <si>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</si>
  <si>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</si>
  <si>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</si>
  <si>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</si>
  <si>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</si>
  <si>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</si>
  <si>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</si>
  <si>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</si>
  <si>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</si>
  <si>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</si>
  <si>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</si>
  <si>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</si>
  <si>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</si>
  <si>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</si>
  <si>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</si>
  <si>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</si>
  <si>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</si>
  <si>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</si>
  <si>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</si>
  <si>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</si>
  <si>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</si>
  <si>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</si>
  <si>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</si>
  <si>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</si>
  <si>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</si>
  <si>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</si>
  <si>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</si>
  <si>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</si>
  <si>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</si>
  <si>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</si>
  <si>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</si>
  <si>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</si>
  <si>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</si>
  <si>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</si>
  <si>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</si>
  <si>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</si>
  <si>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</si>
  <si>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</si>
  <si>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</si>
  <si>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</si>
  <si>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</si>
  <si>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</si>
  <si>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</si>
  <si>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</si>
  <si>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</si>
  <si>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</si>
  <si>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</si>
  <si>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</si>
  <si>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</si>
  <si>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</si>
  <si>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</si>
  <si>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</si>
  <si>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</si>
  <si>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</si>
  <si>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</si>
  <si>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</si>
  <si>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</si>
  <si>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</si>
  <si>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</si>
  <si>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</si>
  <si>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</si>
  <si>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</si>
  <si>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</si>
  <si>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</si>
  <si>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</si>
  <si>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</si>
  <si>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</si>
  <si>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</si>
  <si>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</si>
  <si>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</si>
  <si>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</si>
  <si>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</si>
  <si>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</si>
  <si>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</si>
  <si>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</si>
  <si>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</si>
  <si>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</si>
  <si>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</si>
  <si>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</si>
  <si>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</si>
  <si>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</si>
  <si>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</si>
  <si>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</si>
  <si>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</si>
  <si>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</si>
  <si>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</si>
  <si>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</si>
  <si>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</si>
  <si>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</si>
  <si>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</si>
  <si>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</si>
  <si>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</si>
  <si>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</si>
  <si>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</si>
  <si>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</si>
  <si>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</si>
  <si>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</si>
  <si>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</si>
  <si>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</si>
  <si>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</si>
  <si>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</si>
  <si>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</si>
  <si>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</si>
  <si>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</si>
  <si>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</si>
  <si>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</si>
  <si>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</si>
  <si>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</si>
  <si>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</si>
  <si>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</si>
  <si>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</si>
  <si>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</si>
  <si>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</si>
  <si>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</si>
  <si>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</si>
  <si>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</si>
  <si>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</si>
  <si>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</si>
  <si>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</si>
  <si>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</si>
  <si>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</si>
  <si>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</si>
  <si>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</si>
  <si>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</si>
  <si>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</si>
  <si>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</si>
  <si>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</si>
  <si>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</si>
  <si>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</si>
  <si>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</si>
  <si>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</si>
  <si>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</si>
  <si>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</si>
  <si>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</si>
  <si>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</si>
  <si>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</si>
  <si>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</si>
  <si>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</si>
  <si>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</si>
  <si>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</si>
  <si>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</si>
  <si>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</si>
  <si>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</si>
  <si>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</si>
  <si>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</si>
  <si>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</si>
  <si>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</si>
  <si>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</si>
  <si>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</si>
  <si>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</si>
  <si>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</si>
  <si>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</si>
  <si>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</si>
  <si>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</si>
  <si>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</si>
  <si>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</si>
  <si>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</si>
  <si>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</si>
  <si>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</si>
  <si>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</si>
  <si>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</si>
  <si>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</si>
  <si>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</si>
  <si>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</si>
  <si>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</si>
  <si>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</si>
  <si>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</si>
  <si>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</si>
  <si>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</si>
  <si>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</si>
  <si>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</si>
  <si>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</si>
  <si>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</si>
  <si>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</si>
  <si>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</si>
  <si>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</si>
  <si>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</si>
  <si>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</si>
  <si>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</si>
  <si>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</si>
  <si>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</si>
  <si>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</si>
  <si>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</si>
  <si>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</si>
  <si>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</si>
  <si>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</si>
  <si>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</si>
  <si>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</si>
  <si>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</si>
  <si>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</si>
  <si>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</si>
  <si>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</si>
  <si>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</si>
  <si>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</si>
  <si>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</si>
  <si>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</si>
  <si>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</si>
  <si>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</si>
  <si>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</si>
  <si>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</si>
  <si>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</si>
  <si>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</si>
  <si>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</si>
  <si>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</si>
  <si>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</si>
  <si>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</si>
  <si>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</si>
  <si>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</si>
  <si>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</si>
  <si>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</si>
  <si>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</si>
  <si>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</si>
  <si>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</si>
  <si>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</si>
  <si>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</si>
  <si>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</si>
  <si>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</si>
  <si>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</si>
  <si>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</si>
  <si>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</si>
  <si>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</si>
  <si>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</si>
  <si>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</si>
  <si>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</si>
  <si>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</si>
  <si>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</si>
  <si>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</si>
  <si>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</si>
  <si>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</si>
  <si>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</si>
  <si>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</si>
  <si>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</si>
  <si>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</si>
  <si>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</si>
  <si>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</si>
  <si>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</si>
  <si>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</si>
  <si>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</si>
  <si>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</si>
  <si>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</si>
  <si>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</si>
  <si>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</si>
  <si>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</si>
  <si>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</si>
  <si>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</si>
  <si>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</si>
  <si>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</si>
  <si>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</si>
  <si>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</si>
  <si>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</si>
  <si>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</si>
  <si>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</si>
  <si>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</si>
  <si>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</si>
  <si>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</si>
  <si>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</si>
  <si>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</si>
  <si>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</si>
  <si>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</si>
  <si>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</si>
  <si>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</si>
  <si>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</si>
  <si>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</si>
  <si>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</si>
  <si>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</si>
  <si>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</si>
  <si>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</si>
  <si>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</si>
  <si>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</si>
  <si>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</si>
  <si>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</si>
  <si>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</si>
  <si>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</si>
  <si>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</si>
  <si>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</si>
  <si>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</si>
  <si>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</si>
  <si>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</si>
  <si>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</si>
  <si>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</si>
  <si>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</si>
  <si>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</si>
  <si>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</si>
  <si>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</si>
  <si>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</si>
  <si>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</si>
  <si>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</si>
  <si>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</si>
  <si>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</si>
  <si>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</si>
  <si>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</si>
  <si>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</si>
  <si>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</si>
  <si>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</si>
  <si>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</si>
  <si>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</si>
  <si>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</si>
  <si>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</si>
  <si>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</si>
  <si>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</si>
  <si>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</si>
  <si>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</si>
  <si>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</si>
  <si>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</si>
  <si>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</si>
  <si>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</si>
  <si>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</si>
  <si>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</si>
  <si>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</si>
  <si>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</si>
  <si>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</si>
  <si>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</si>
  <si>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</si>
  <si>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</si>
  <si>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</si>
  <si>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</si>
  <si>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</si>
  <si>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</si>
  <si>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</si>
  <si>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</si>
  <si>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</si>
  <si>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</si>
  <si>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</si>
  <si>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</si>
  <si>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</si>
  <si>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</si>
  <si>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</si>
  <si>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</si>
  <si>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</si>
  <si>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</si>
  <si>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</si>
  <si>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</si>
  <si>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</si>
  <si>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</si>
  <si>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</si>
  <si>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</si>
  <si>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</si>
  <si>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</si>
  <si>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</si>
  <si>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</si>
  <si>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</si>
  <si>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</si>
  <si>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</si>
  <si>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</si>
  <si>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</si>
  <si>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</si>
  <si>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</si>
  <si>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</si>
  <si>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</si>
  <si>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</si>
  <si>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</si>
  <si>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</si>
  <si>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</si>
  <si>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</si>
  <si>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</si>
  <si>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</si>
  <si>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</si>
  <si>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</si>
  <si>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</si>
  <si>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</si>
  <si>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</si>
  <si>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</si>
  <si>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</si>
  <si>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</si>
  <si>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</si>
  <si>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</si>
  <si>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</si>
  <si>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</si>
  <si>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</si>
  <si>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</si>
  <si>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</si>
  <si>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</si>
  <si>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</si>
  <si>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</si>
  <si>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</si>
  <si>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</si>
  <si>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</si>
  <si>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</si>
  <si>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</si>
  <si>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</si>
  <si>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</si>
  <si>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</si>
  <si>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</si>
  <si>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</si>
  <si>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</si>
  <si>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</si>
  <si>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</si>
  <si>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</si>
  <si>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</si>
  <si>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</si>
  <si>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</si>
  <si>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</si>
  <si>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</si>
  <si>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</si>
  <si>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</si>
  <si>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</si>
  <si>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</si>
  <si>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</si>
  <si>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</si>
  <si>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</si>
  <si>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</si>
  <si>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</si>
  <si>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</si>
  <si>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</si>
  <si>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</si>
  <si>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</si>
  <si>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</si>
  <si>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</si>
  <si>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</si>
  <si>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</si>
  <si>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</si>
  <si>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</si>
  <si>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</si>
  <si>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</si>
  <si>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</si>
  <si>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</si>
  <si>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</si>
  <si>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</si>
  <si>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</si>
  <si>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</si>
  <si>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</si>
  <si>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</si>
  <si>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</si>
  <si>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</si>
  <si>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</si>
  <si>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</si>
  <si>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</si>
  <si>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</si>
  <si>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</si>
  <si>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</si>
  <si>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</si>
  <si>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</si>
  <si>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</si>
  <si>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</si>
  <si>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</si>
  <si>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</si>
  <si>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</si>
  <si>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</si>
  <si>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</si>
  <si>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</si>
  <si>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</si>
  <si>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</si>
  <si>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</si>
  <si>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</si>
  <si>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</si>
  <si>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</si>
  <si>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</si>
  <si>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</si>
  <si>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</si>
  <si>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</si>
  <si>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</si>
  <si>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</si>
  <si>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</si>
  <si>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</si>
  <si>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</si>
  <si>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</si>
  <si>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</si>
  <si>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</si>
  <si>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</si>
  <si>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</si>
  <si>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</si>
  <si>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</si>
  <si>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</si>
  <si>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</si>
  <si>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</si>
  <si>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</si>
  <si>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</si>
  <si>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</si>
  <si>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</si>
  <si>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</si>
  <si>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</si>
  <si>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</si>
  <si>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</si>
  <si>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</si>
  <si>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</si>
  <si>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</si>
  <si>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</si>
  <si>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</si>
  <si>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</si>
  <si>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</si>
  <si>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</si>
  <si>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</si>
  <si>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</si>
  <si>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</si>
  <si>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</si>
  <si>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</si>
  <si>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</si>
  <si>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</si>
  <si>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</si>
  <si>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</si>
  <si>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</si>
  <si>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</si>
  <si>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</si>
  <si>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</si>
  <si>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</si>
  <si>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</si>
  <si>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</si>
  <si>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</si>
  <si>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</si>
  <si>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</si>
  <si>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</si>
  <si>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</si>
  <si>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</si>
  <si>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</si>
  <si>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</si>
  <si>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</si>
  <si>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</si>
  <si>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</si>
  <si>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</si>
  <si>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</si>
  <si>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</si>
  <si>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</si>
  <si>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</si>
  <si>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</si>
  <si>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</si>
  <si>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</si>
  <si>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</si>
  <si>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</si>
  <si>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</si>
  <si>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</si>
  <si>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</si>
  <si>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</si>
  <si>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</si>
  <si>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</si>
  <si>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</si>
  <si>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</si>
  <si>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</si>
  <si>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</si>
  <si>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</si>
  <si>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</si>
  <si>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</si>
  <si>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</si>
  <si>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</si>
  <si>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</si>
  <si>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</si>
  <si>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</si>
  <si>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</si>
  <si>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</si>
  <si>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</si>
  <si>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</si>
  <si>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</si>
  <si>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</si>
  <si>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</si>
  <si>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</si>
  <si>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</si>
  <si>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</si>
  <si>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</si>
  <si>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</si>
  <si>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</si>
  <si>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</si>
  <si>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</si>
  <si>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</si>
  <si>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</si>
  <si>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</si>
  <si>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</si>
  <si>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</si>
  <si>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</si>
  <si>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</si>
  <si>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</si>
  <si>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</si>
  <si>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</si>
  <si>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</si>
  <si>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</si>
  <si>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</si>
  <si>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</si>
  <si>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</si>
  <si>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</si>
  <si>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</si>
  <si>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</si>
  <si>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</si>
  <si>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</si>
  <si>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</si>
  <si>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</si>
  <si>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</si>
  <si>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</si>
  <si>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</si>
  <si>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</si>
  <si>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</si>
  <si>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</si>
  <si>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</si>
  <si>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</si>
  <si>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</si>
  <si>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</si>
  <si>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</si>
  <si>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</si>
  <si>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</si>
  <si>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</si>
  <si>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</si>
  <si>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</si>
  <si>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</si>
  <si>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</si>
  <si>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</si>
  <si>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</si>
  <si>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</si>
  <si>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</si>
  <si>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</si>
  <si>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</si>
  <si>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</si>
  <si>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</si>
  <si>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</si>
  <si>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</si>
  <si>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</si>
  <si>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</si>
  <si>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</si>
  <si>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</si>
  <si>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</si>
  <si>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</si>
  <si>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</si>
  <si>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</si>
  <si>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</si>
  <si>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</si>
  <si>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</si>
  <si>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</si>
  <si>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</si>
  <si>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</si>
  <si>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</si>
  <si>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</si>
  <si>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</si>
  <si>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</si>
  <si>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</si>
  <si>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</si>
  <si>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</si>
  <si>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</si>
  <si>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</si>
  <si>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</si>
  <si>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</si>
  <si>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</si>
  <si>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</si>
  <si>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</si>
  <si>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</si>
  <si>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</si>
  <si>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</si>
  <si>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</si>
  <si>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</si>
  <si>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</si>
  <si>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</si>
  <si>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</si>
  <si>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</si>
  <si>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</si>
  <si>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</si>
  <si>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</si>
  <si>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</si>
  <si>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</si>
  <si>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</si>
  <si>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</si>
  <si>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</si>
  <si>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</si>
  <si>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</si>
  <si>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</si>
  <si>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</si>
  <si>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</si>
  <si>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</si>
  <si>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</si>
  <si>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</si>
  <si>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</si>
  <si>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</si>
  <si>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</si>
  <si>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</si>
  <si>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</si>
  <si>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</si>
  <si>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</si>
  <si>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</si>
  <si>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</si>
  <si>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</si>
  <si>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</si>
  <si>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</si>
  <si>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</si>
  <si>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</si>
  <si>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</si>
  <si>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</si>
  <si>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</si>
  <si>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</si>
  <si>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</si>
  <si>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</si>
  <si>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</si>
  <si>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</si>
  <si>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</si>
  <si>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</si>
  <si>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</si>
  <si>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</si>
  <si>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</si>
  <si>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</si>
  <si>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</si>
  <si>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</si>
  <si>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</si>
  <si>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</si>
  <si>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</si>
  <si>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</si>
  <si>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</si>
  <si>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</si>
  <si>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</si>
  <si>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</si>
  <si>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</si>
  <si>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</si>
  <si>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</si>
  <si>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</si>
  <si>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</si>
  <si>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</si>
  <si>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</si>
  <si>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</si>
  <si>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</si>
  <si>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</si>
  <si>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</si>
  <si>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</si>
  <si>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</si>
  <si>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</si>
  <si>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</si>
  <si>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</si>
  <si>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</si>
  <si>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</si>
  <si>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</si>
  <si>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</si>
  <si>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</si>
  <si>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</si>
  <si>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</si>
  <si>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</si>
  <si>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</si>
  <si>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</si>
  <si>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</si>
  <si>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</si>
  <si>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</si>
  <si>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</si>
  <si>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</si>
  <si>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</si>
  <si>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</si>
  <si>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</si>
  <si>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</si>
  <si>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</si>
  <si>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</si>
  <si>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</si>
  <si>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</si>
  <si>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</si>
  <si>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</si>
  <si>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</si>
  <si>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</si>
  <si>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</si>
  <si>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</si>
  <si>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</si>
  <si>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</si>
  <si>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</si>
  <si>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</si>
  <si>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</si>
  <si>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</si>
  <si>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</si>
  <si>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</si>
  <si>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</si>
  <si>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</si>
  <si>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</si>
  <si>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</si>
  <si>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</si>
  <si>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</si>
  <si>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</si>
  <si>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</si>
  <si>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</si>
  <si>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</si>
  <si>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</si>
  <si>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</si>
  <si>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</si>
  <si>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</si>
  <si>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</si>
  <si>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</si>
  <si>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</si>
  <si>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</si>
  <si>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</si>
  <si>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</si>
  <si>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</si>
  <si>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</si>
  <si>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</si>
  <si>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</si>
  <si>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</si>
  <si>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</si>
  <si>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</si>
  <si>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</si>
  <si>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</si>
  <si>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</si>
  <si>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</si>
  <si>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</si>
  <si>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</si>
  <si>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</si>
  <si>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</si>
  <si>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</si>
  <si>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</si>
  <si>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</si>
  <si>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</si>
  <si>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</si>
  <si>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</si>
  <si>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</si>
  <si>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</si>
  <si>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</si>
  <si>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</si>
  <si>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</si>
  <si>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</si>
  <si>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</si>
  <si>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</si>
  <si>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</si>
  <si>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</si>
  <si>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</si>
  <si>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</si>
  <si>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</si>
  <si>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</si>
  <si>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</si>
  <si>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</si>
  <si>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</si>
  <si>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</si>
  <si>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</si>
  <si>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</si>
  <si>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</si>
  <si>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</si>
  <si>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</si>
  <si>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</si>
  <si>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</si>
  <si>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</si>
  <si>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</si>
  <si>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</si>
  <si>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</si>
  <si>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</si>
  <si>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</si>
  <si>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</si>
  <si>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</si>
  <si>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</si>
  <si>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</si>
  <si>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</si>
  <si>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</si>
  <si>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</si>
  <si>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</si>
  <si>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</si>
  <si>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</si>
  <si>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</si>
  <si>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</si>
  <si>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</si>
  <si>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</si>
  <si>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</si>
  <si>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</si>
  <si>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</si>
  <si>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</si>
  <si>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</si>
  <si>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</si>
  <si>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</si>
  <si>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</si>
  <si>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</si>
  <si>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</si>
  <si>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</si>
  <si>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</si>
  <si>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</si>
  <si>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</si>
  <si>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</si>
  <si>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</si>
  <si>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</si>
  <si>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</si>
  <si>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</si>
  <si>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</si>
  <si>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</si>
  <si>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</si>
  <si>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</si>
  <si>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</si>
  <si>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</si>
  <si>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</si>
  <si>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</si>
  <si>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</si>
  <si>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</si>
  <si>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</si>
  <si>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</si>
  <si>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</si>
  <si>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</si>
  <si>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</si>
  <si>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</si>
  <si>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</si>
  <si>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</si>
  <si>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</si>
  <si>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</si>
  <si>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</si>
  <si>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</si>
  <si>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</si>
  <si>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</si>
  <si>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</si>
  <si>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</si>
  <si>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</si>
  <si>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</si>
  <si>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</si>
  <si>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</si>
  <si>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</si>
  <si>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</si>
  <si>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</si>
  <si>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</si>
  <si>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</si>
  <si>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</si>
  <si>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</si>
  <si>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</si>
  <si>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</si>
  <si>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</si>
  <si>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</si>
  <si>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</si>
  <si>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</si>
  <si>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</si>
  <si>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</si>
  <si>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</si>
  <si>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</si>
  <si>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</si>
  <si>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</si>
  <si>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</si>
  <si>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</si>
  <si>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</si>
  <si>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</si>
  <si>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</si>
  <si>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</si>
  <si>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</si>
  <si>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</si>
  <si>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</si>
  <si>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</si>
  <si>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</si>
  <si>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</si>
  <si>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</si>
  <si>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</si>
  <si>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</si>
  <si>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</si>
  <si>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</si>
  <si>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</si>
  <si>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</si>
  <si>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</si>
  <si>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</si>
  <si>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</si>
  <si>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</si>
  <si>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</si>
  <si>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</si>
  <si>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</si>
  <si>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</si>
  <si>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</si>
  <si>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</si>
  <si>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</si>
  <si>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</si>
  <si>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</si>
  <si>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</si>
  <si>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</si>
  <si>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</si>
  <si>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</si>
  <si>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</si>
  <si>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</si>
  <si>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</si>
  <si>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</si>
  <si>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</si>
  <si>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</si>
  <si>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</si>
  <si>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</si>
  <si>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</si>
  <si>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</si>
  <si>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</si>
  <si>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</si>
  <si>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</si>
  <si>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</si>
  <si>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</si>
  <si>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</si>
  <si>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</si>
  <si>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</si>
  <si>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</si>
  <si>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</si>
  <si>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</si>
  <si>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</si>
  <si>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</si>
  <si>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</si>
  <si>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</si>
  <si>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</si>
  <si>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</si>
  <si>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</si>
  <si>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</si>
  <si>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</si>
  <si>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</si>
  <si>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</si>
  <si>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</si>
  <si>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</si>
  <si>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</si>
  <si>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</si>
  <si>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</si>
  <si>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</si>
  <si>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</si>
  <si>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</si>
  <si>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</si>
  <si>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</si>
  <si>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</si>
  <si>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</si>
  <si>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</si>
  <si>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</si>
  <si>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</si>
  <si>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</si>
  <si>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</si>
  <si>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</si>
  <si>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</si>
  <si>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</si>
  <si>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</si>
  <si>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</si>
  <si>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</si>
  <si>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</si>
  <si>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</si>
  <si>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</si>
  <si>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</si>
  <si>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</si>
  <si>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</si>
  <si>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</si>
  <si>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</si>
  <si>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</si>
  <si>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</si>
  <si>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</si>
  <si>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</si>
  <si>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</si>
  <si>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</si>
  <si>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</si>
  <si>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</si>
  <si>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</si>
  <si>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</si>
  <si>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</si>
  <si>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</si>
  <si>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</si>
  <si>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</si>
  <si>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</si>
  <si>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</si>
  <si>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</si>
  <si>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</si>
  <si>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</si>
  <si>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</si>
  <si>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</si>
  <si>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</si>
  <si>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</si>
  <si>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</si>
  <si>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</si>
  <si>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</si>
  <si>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</si>
  <si>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</si>
  <si>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</si>
  <si>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</si>
  <si>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</si>
  <si>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</si>
  <si>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</si>
  <si>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</si>
  <si>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</si>
  <si>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</si>
  <si>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</si>
  <si>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</si>
  <si>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</si>
  <si>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</si>
  <si>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</si>
  <si>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</si>
  <si>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</si>
  <si>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</si>
  <si>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</si>
  <si>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</si>
  <si>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</si>
  <si>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</si>
  <si>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</si>
  <si>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</si>
  <si>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</si>
  <si>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</si>
  <si>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</si>
  <si>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</si>
  <si>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</si>
  <si>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</si>
  <si>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</si>
  <si>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</si>
  <si>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</si>
  <si>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</si>
  <si>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</si>
  <si>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</si>
  <si>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</si>
  <si>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</si>
  <si>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</si>
  <si>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</si>
  <si>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</si>
  <si>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</si>
  <si>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</si>
  <si>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</si>
  <si>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</si>
  <si>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</si>
  <si>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</si>
  <si>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</si>
  <si>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</si>
  <si>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</si>
  <si>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</si>
  <si>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</si>
  <si>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</si>
  <si>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</si>
  <si>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</si>
  <si>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</si>
  <si>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</si>
  <si>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</si>
  <si>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</si>
  <si>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</si>
  <si>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</si>
  <si>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</si>
  <si>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</si>
  <si>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</si>
  <si>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</si>
  <si>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</si>
  <si>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</si>
  <si>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</si>
  <si>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</si>
  <si>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</si>
  <si>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</si>
  <si>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</si>
  <si>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</si>
  <si>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</si>
  <si>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</si>
  <si>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</si>
  <si>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</si>
  <si>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</si>
  <si>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</si>
  <si>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</si>
  <si>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</si>
  <si>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</si>
  <si>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</si>
  <si>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</si>
  <si>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</si>
  <si>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</si>
  <si>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</si>
  <si>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</si>
  <si>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</si>
  <si>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</si>
  <si>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</si>
  <si>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</si>
  <si>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</si>
  <si>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</si>
  <si>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</si>
  <si>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</si>
  <si>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</si>
  <si>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</si>
  <si>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</si>
  <si>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</si>
  <si>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</si>
  <si>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</si>
  <si>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</si>
  <si>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</si>
  <si>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</si>
  <si>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</si>
  <si>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</si>
  <si>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</si>
  <si>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</si>
  <si>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</si>
  <si>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</si>
  <si>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</si>
  <si>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</si>
  <si>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</si>
  <si>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</si>
  <si>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</si>
  <si>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</si>
  <si>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</si>
  <si>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</si>
  <si>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</si>
  <si>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</si>
  <si>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</si>
  <si>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</si>
  <si>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</si>
  <si>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</si>
  <si>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</si>
  <si>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</si>
  <si>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</si>
  <si>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</si>
  <si>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</si>
  <si>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</si>
  <si>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</si>
  <si>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</si>
  <si>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</si>
  <si>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</si>
  <si>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</si>
  <si>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</si>
  <si>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</si>
  <si>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</si>
  <si>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</si>
  <si>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</si>
  <si>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</si>
  <si>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</si>
  <si>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</si>
  <si>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</si>
  <si>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</si>
  <si>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</si>
  <si>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</si>
  <si>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</si>
  <si>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</si>
  <si>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</si>
  <si>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</si>
  <si>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</si>
  <si>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</si>
  <si>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</si>
  <si>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</si>
  <si>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</si>
  <si>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</si>
  <si>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</si>
  <si>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</si>
  <si>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</si>
  <si>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</si>
  <si>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</si>
  <si>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</si>
  <si>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</si>
  <si>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</si>
  <si>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</si>
  <si>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</si>
  <si>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</si>
  <si>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</si>
  <si>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</si>
  <si>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</si>
  <si>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</si>
  <si>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</si>
  <si>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</si>
  <si>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</si>
  <si>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</si>
  <si>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</si>
  <si>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</si>
  <si>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</si>
  <si>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</si>
  <si>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</si>
  <si>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</si>
  <si>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</si>
  <si>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</si>
  <si>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</si>
  <si>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</si>
  <si>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</si>
  <si>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</si>
  <si>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</si>
  <si>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</si>
  <si>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</si>
  <si>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</si>
  <si>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</si>
  <si>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</si>
  <si>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</si>
  <si>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</si>
  <si>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</si>
  <si>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</si>
  <si>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</si>
  <si>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</si>
  <si>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</si>
  <si>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</si>
  <si>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</si>
  <si>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</si>
  <si>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</si>
  <si>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</si>
  <si>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</si>
  <si>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</si>
  <si>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</si>
  <si>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</si>
  <si>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</si>
  <si>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</si>
  <si>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</si>
  <si>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</si>
  <si>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</si>
  <si>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</si>
  <si>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</si>
  <si>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</si>
  <si>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</si>
  <si>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</si>
  <si>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</si>
  <si>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</si>
  <si>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</si>
  <si>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</si>
  <si>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</si>
  <si>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</si>
  <si>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</si>
  <si>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</si>
  <si>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</si>
  <si>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</si>
  <si>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</si>
  <si>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</si>
  <si>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</si>
  <si>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</si>
  <si>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</si>
  <si>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</si>
  <si>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</si>
  <si>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</si>
  <si>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</si>
  <si>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</si>
  <si>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</si>
  <si>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</si>
  <si>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</si>
  <si>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</si>
  <si>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</si>
  <si>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</si>
  <si>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</si>
  <si>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</si>
  <si>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</si>
  <si>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</si>
  <si>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</si>
  <si>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</si>
  <si>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</si>
  <si>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</si>
  <si>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</si>
  <si>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</si>
  <si>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</si>
  <si>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</si>
  <si>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</si>
  <si>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</si>
  <si>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</si>
  <si>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</si>
  <si>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</si>
  <si>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</si>
  <si>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</si>
  <si>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</si>
  <si>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</si>
  <si>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</si>
  <si>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</si>
  <si>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</si>
  <si>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</si>
  <si>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</si>
  <si>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</si>
  <si>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</si>
  <si>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</si>
  <si>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</si>
  <si>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</si>
  <si>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</si>
  <si>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</si>
  <si>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</si>
  <si>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</si>
  <si>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</si>
  <si>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</si>
  <si>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</si>
  <si>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</si>
  <si>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</si>
  <si>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</si>
  <si>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</si>
  <si>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</si>
  <si>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</si>
  <si>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</si>
  <si>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</si>
  <si>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</si>
  <si>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</si>
  <si>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</si>
  <si>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</si>
  <si>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</si>
  <si>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</si>
  <si>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</si>
  <si>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</si>
  <si>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</si>
  <si>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</si>
  <si>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</si>
  <si>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</si>
  <si>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</si>
  <si>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</si>
  <si>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</si>
  <si>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</si>
  <si>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</si>
  <si>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</si>
  <si>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</si>
  <si>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</si>
  <si>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</si>
  <si>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</si>
  <si>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</si>
  <si>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</si>
  <si>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</si>
  <si>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</si>
  <si>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</si>
  <si>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</si>
  <si>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</si>
  <si>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</si>
  <si>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</si>
  <si>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</si>
  <si>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</si>
  <si>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</si>
  <si>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</si>
  <si>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</si>
  <si>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</si>
  <si>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</si>
  <si>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</si>
  <si>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</si>
  <si>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</si>
  <si>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</si>
  <si>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</si>
  <si>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</si>
  <si>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</si>
  <si>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</si>
  <si>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</si>
  <si>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</si>
  <si>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</si>
  <si>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</si>
  <si>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</si>
  <si>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</si>
  <si>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</si>
  <si>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</si>
  <si>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</si>
  <si>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</si>
  <si>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</si>
  <si>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</si>
  <si>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</si>
  <si>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</si>
  <si>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</si>
  <si>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</si>
  <si>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</si>
  <si>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</si>
  <si>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</si>
  <si>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</si>
  <si>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</si>
  <si>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</si>
  <si>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</si>
  <si>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</si>
  <si>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</si>
  <si>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</si>
  <si>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</si>
  <si>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</si>
  <si>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</si>
  <si>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</si>
  <si>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</si>
  <si>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</si>
  <si>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</si>
  <si>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</si>
  <si>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</si>
  <si>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</si>
  <si>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</si>
  <si>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</si>
  <si>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</si>
  <si>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</si>
  <si>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</si>
  <si>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</si>
  <si>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</si>
  <si>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</si>
  <si>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</si>
  <si>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</si>
  <si>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</si>
  <si>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</si>
  <si>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</si>
  <si>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</si>
  <si>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</si>
  <si>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</si>
  <si>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</si>
  <si>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</si>
  <si>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</si>
  <si>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</si>
  <si>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</si>
  <si>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</si>
  <si>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</si>
  <si>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</si>
  <si>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</si>
  <si>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</si>
  <si>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</si>
  <si>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</si>
  <si>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</si>
  <si>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</si>
  <si>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</si>
  <si>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</si>
  <si>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</si>
  <si>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</si>
  <si>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</si>
  <si>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</si>
  <si>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</si>
  <si>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</si>
  <si>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</si>
  <si>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</si>
  <si>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</si>
  <si>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</si>
  <si>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</si>
  <si>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</si>
  <si>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</si>
  <si>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</si>
  <si>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</si>
  <si>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</si>
  <si>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</si>
  <si>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</si>
  <si>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</si>
  <si>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</si>
  <si>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</si>
  <si>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</si>
  <si>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</si>
  <si>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</si>
  <si>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</si>
  <si>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</si>
  <si>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</si>
  <si>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</si>
  <si>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</si>
  <si>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</si>
  <si>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</si>
  <si>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</si>
  <si>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</si>
  <si>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</si>
  <si>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</si>
  <si>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</si>
  <si>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</si>
  <si>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</si>
  <si>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</si>
  <si>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</si>
  <si>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</si>
  <si>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</si>
  <si>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</si>
  <si>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</si>
  <si>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</si>
  <si>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</si>
  <si>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</si>
  <si>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</si>
  <si>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</si>
  <si>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</si>
  <si>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</si>
  <si>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</si>
  <si>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</si>
  <si>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</si>
  <si>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</si>
  <si>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</si>
  <si>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</si>
  <si>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</si>
  <si>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</si>
  <si>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</si>
  <si>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</si>
  <si>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</si>
  <si>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</si>
  <si>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</si>
  <si>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</si>
  <si>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</si>
  <si>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</si>
  <si>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</si>
  <si>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</si>
  <si>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</si>
  <si>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</si>
  <si>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</si>
  <si>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</si>
  <si>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</si>
  <si>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</si>
  <si>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</si>
  <si>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</si>
  <si>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</si>
  <si>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</si>
  <si>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</si>
  <si>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</si>
  <si>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</si>
  <si>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</si>
  <si>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</si>
  <si>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</si>
  <si>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</si>
  <si>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</si>
  <si>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</si>
  <si>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</si>
  <si>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</si>
  <si>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</si>
  <si>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</si>
  <si>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</si>
  <si>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</si>
  <si>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</si>
  <si>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</si>
  <si>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</si>
  <si>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</si>
  <si>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</si>
  <si>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</si>
  <si>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</si>
  <si>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</si>
  <si>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</si>
  <si>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</si>
  <si>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</si>
  <si>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</si>
  <si>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</si>
  <si>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</si>
  <si>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</si>
  <si>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</si>
  <si>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</si>
  <si>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</si>
  <si>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</si>
  <si>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</si>
  <si>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</si>
  <si>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</si>
  <si>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</si>
  <si>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</si>
  <si>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</si>
  <si>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</si>
  <si>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</si>
  <si>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</si>
  <si>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</si>
  <si>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</si>
  <si>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</si>
  <si>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</si>
  <si>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</si>
  <si>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</si>
  <si>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</si>
  <si>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</si>
  <si>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</si>
  <si>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</si>
  <si>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</si>
  <si>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</si>
  <si>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</si>
  <si>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</si>
  <si>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</si>
  <si>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</si>
  <si>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</si>
  <si>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</si>
  <si>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</si>
  <si>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</si>
  <si>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</si>
  <si>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</si>
  <si>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</si>
  <si>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</si>
  <si>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</si>
  <si>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</si>
  <si>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</si>
  <si>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</si>
  <si>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</si>
  <si>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</si>
  <si>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</si>
  <si>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</si>
  <si>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</si>
  <si>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</si>
  <si>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</si>
  <si>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</si>
  <si>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</si>
  <si>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</si>
  <si>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</si>
  <si>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</si>
  <si>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</si>
  <si>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</si>
  <si>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</si>
  <si>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</si>
  <si>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</si>
  <si>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</si>
  <si>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</si>
  <si>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</si>
  <si>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</si>
  <si>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</si>
  <si>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</si>
  <si>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</si>
  <si>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</si>
  <si>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</si>
  <si>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</si>
  <si>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</si>
  <si>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</si>
  <si>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</si>
  <si>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</si>
  <si>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</si>
  <si>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</si>
  <si>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</si>
  <si>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</si>
  <si>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</si>
  <si>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</si>
  <si>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</si>
  <si>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</si>
  <si>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</si>
  <si>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</si>
  <si>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</si>
  <si>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</si>
  <si>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</si>
  <si>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</si>
  <si>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</si>
  <si>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</si>
  <si>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</si>
  <si>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</si>
  <si>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</si>
  <si>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</si>
  <si>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</si>
  <si>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</si>
  <si>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</si>
  <si>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</si>
  <si>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</si>
  <si>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</si>
  <si>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</si>
  <si>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</si>
  <si>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</si>
  <si>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</si>
  <si>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</si>
  <si>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</si>
  <si>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</si>
  <si>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</si>
  <si>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</si>
  <si>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</si>
  <si>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</si>
  <si>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</si>
  <si>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</si>
  <si>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</si>
  <si>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</si>
  <si>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</si>
  <si>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</si>
  <si>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</si>
  <si>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</si>
  <si>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</si>
  <si>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</si>
  <si>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</si>
  <si>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</si>
  <si>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</si>
  <si>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</si>
  <si>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</si>
  <si>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</si>
  <si>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</si>
  <si>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</si>
  <si>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</si>
  <si>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</si>
  <si>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</si>
  <si>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</si>
  <si>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</si>
  <si>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</si>
  <si>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</si>
  <si>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</si>
  <si>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</si>
  <si>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</si>
  <si>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</si>
  <si>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</si>
  <si>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</si>
  <si>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</si>
  <si>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</si>
  <si>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</si>
  <si>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</si>
  <si>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</si>
  <si>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</si>
  <si>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</si>
  <si>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</si>
  <si>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</si>
  <si>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</si>
  <si>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</si>
  <si>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</si>
  <si>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</si>
  <si>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</si>
  <si>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</si>
  <si>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</si>
  <si>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</si>
  <si>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</si>
  <si>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</si>
  <si>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</si>
  <si>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</si>
  <si>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</si>
  <si>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</si>
  <si>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</si>
  <si>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</si>
  <si>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</si>
  <si>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</si>
  <si>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</si>
  <si>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</si>
  <si>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</si>
  <si>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</si>
  <si>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</si>
  <si>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</si>
  <si>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</si>
  <si>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</si>
  <si>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</si>
  <si>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</si>
  <si>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</si>
  <si>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</si>
  <si>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</si>
  <si>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</si>
  <si>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</si>
  <si>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</si>
  <si>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</si>
  <si>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</si>
  <si>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</si>
  <si>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</si>
  <si>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</si>
  <si>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</si>
  <si>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</si>
  <si>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</si>
  <si>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</si>
  <si>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</si>
  <si>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</si>
  <si>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</si>
  <si>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</si>
  <si>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</si>
  <si>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</si>
  <si>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</si>
  <si>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</si>
  <si>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</si>
  <si>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</si>
  <si>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</si>
  <si>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</si>
  <si>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</si>
  <si>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</si>
  <si>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</si>
  <si>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</si>
  <si>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</si>
  <si>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</si>
  <si>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</si>
  <si>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</si>
  <si>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</si>
  <si>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</si>
  <si>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</si>
  <si>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</si>
  <si>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</si>
  <si>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</si>
  <si>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</si>
  <si>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</si>
  <si>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</si>
  <si>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</si>
  <si>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</si>
  <si>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</si>
  <si>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</si>
  <si>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</si>
  <si>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</si>
  <si>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</si>
  <si>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</si>
  <si>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</si>
  <si>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</si>
  <si>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</si>
  <si>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</si>
  <si>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</si>
  <si>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</si>
  <si>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</si>
  <si>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</si>
  <si>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</si>
  <si>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</si>
  <si>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</si>
  <si>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</si>
  <si>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</si>
  <si>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</si>
  <si>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</si>
  <si>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</si>
  <si>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</si>
  <si>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</si>
  <si>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</si>
  <si>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</si>
  <si>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</si>
  <si>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</si>
  <si>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</si>
  <si>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</si>
  <si>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</si>
  <si>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</si>
  <si>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</si>
  <si>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</si>
  <si>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</si>
  <si>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</si>
  <si>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</si>
  <si>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</si>
  <si>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</si>
  <si>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</si>
  <si>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</si>
  <si>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</si>
  <si>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</si>
  <si>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</si>
  <si>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</si>
  <si>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</si>
  <si>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</si>
  <si>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</si>
  <si>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</si>
  <si>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</si>
  <si>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</si>
  <si>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</si>
  <si>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</si>
  <si>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</si>
  <si>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</si>
  <si>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</si>
  <si>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</si>
  <si>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</si>
  <si>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</si>
  <si>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</si>
  <si>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</si>
  <si>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</si>
  <si>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</si>
  <si>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</si>
  <si>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</si>
  <si>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</si>
  <si>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</si>
  <si>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</si>
  <si>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</si>
  <si>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</si>
  <si>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</si>
  <si>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</si>
  <si>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</si>
  <si>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</si>
  <si>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</si>
  <si>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</si>
  <si>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</si>
  <si>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</si>
  <si>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</si>
  <si>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</si>
  <si>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</si>
  <si>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</si>
  <si>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</si>
  <si>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</si>
  <si>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</si>
  <si>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</si>
  <si>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</si>
  <si>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</si>
  <si>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</si>
  <si>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</si>
  <si>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</si>
  <si>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</si>
  <si>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</si>
  <si>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</si>
  <si>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</si>
  <si>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</si>
  <si>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</si>
  <si>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</si>
  <si>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</si>
  <si>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</si>
  <si>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</si>
  <si>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</si>
  <si>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</si>
  <si>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</si>
  <si>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</si>
  <si>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</si>
  <si>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</si>
  <si>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</si>
  <si>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</si>
  <si>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</si>
  <si>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</si>
  <si>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</si>
  <si>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</si>
  <si>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</si>
  <si>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</si>
  <si>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</si>
  <si>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</si>
  <si>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</si>
  <si>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</si>
  <si>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</si>
  <si>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</si>
  <si>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</si>
  <si>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</si>
  <si>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</si>
  <si>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</si>
  <si>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</si>
  <si>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</si>
  <si>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</si>
  <si>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</si>
  <si>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</si>
  <si>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</si>
  <si>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</si>
  <si>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</si>
  <si>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</si>
  <si>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</si>
  <si>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</si>
  <si>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</si>
  <si>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</si>
  <si>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</si>
  <si>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</si>
  <si>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</si>
  <si>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</si>
  <si>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</si>
  <si>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</si>
  <si>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</si>
  <si>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</si>
  <si>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</si>
  <si>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</si>
  <si>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</si>
  <si>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</si>
  <si>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</si>
  <si>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</si>
  <si>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</si>
  <si>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</si>
  <si>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</si>
  <si>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</si>
  <si>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</si>
  <si>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</si>
  <si>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</si>
  <si>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</si>
  <si>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</si>
  <si>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</si>
  <si>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</si>
  <si>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</si>
  <si>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</si>
  <si>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</si>
  <si>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</si>
  <si>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</si>
  <si>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</si>
  <si>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</si>
  <si>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</si>
  <si>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</si>
  <si>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</si>
  <si>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</si>
  <si>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</si>
  <si>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</si>
  <si>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</si>
  <si>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</si>
  <si>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</si>
  <si>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</si>
  <si>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</si>
  <si>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</si>
  <si>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</si>
  <si>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</si>
  <si>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</si>
  <si>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</si>
  <si>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</si>
  <si>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</si>
  <si>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</si>
  <si>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</si>
  <si>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</si>
  <si>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</si>
  <si>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</si>
  <si>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</si>
  <si>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</si>
  <si>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</si>
  <si>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</si>
  <si>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</si>
  <si>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</si>
  <si>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</si>
  <si>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</si>
  <si>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</si>
  <si>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</si>
  <si>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</si>
  <si>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</si>
  <si>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</si>
  <si>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</si>
  <si>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</si>
  <si>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</si>
  <si>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</si>
  <si>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</si>
  <si>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</si>
  <si>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</si>
  <si>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</si>
  <si>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</si>
  <si>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</si>
  <si>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</si>
  <si>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</si>
  <si>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</si>
  <si>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</si>
  <si>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</si>
  <si>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</si>
  <si>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</si>
  <si>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</si>
  <si>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</si>
  <si>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</si>
  <si>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</si>
  <si>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</si>
  <si>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</si>
  <si>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</si>
  <si>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</si>
  <si>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</si>
  <si>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</si>
  <si>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</si>
  <si>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</si>
  <si>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</si>
  <si>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</si>
  <si>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</si>
  <si>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</si>
  <si>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</si>
  <si>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</si>
  <si>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</si>
  <si>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</si>
  <si>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</si>
  <si>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</si>
  <si>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</si>
  <si>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</si>
  <si>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</si>
  <si>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</si>
  <si>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</si>
  <si>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</si>
  <si>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</si>
  <si>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</si>
  <si>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</si>
  <si>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</si>
  <si>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</si>
  <si>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</si>
  <si>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</si>
  <si>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</si>
  <si>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</si>
  <si>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</si>
  <si>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</si>
  <si>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</si>
  <si>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</si>
  <si>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</si>
  <si>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</si>
  <si>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</si>
  <si>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</si>
  <si>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</si>
  <si>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</si>
  <si>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</si>
  <si>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</si>
  <si>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</si>
  <si>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</si>
  <si>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</si>
  <si>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</si>
  <si>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</si>
  <si>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</si>
  <si>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</si>
  <si>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</si>
  <si>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</si>
  <si>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</si>
  <si>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</si>
  <si>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</si>
  <si>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</si>
  <si>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</si>
  <si>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</si>
  <si>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</si>
  <si>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</si>
  <si>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</si>
  <si>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</si>
  <si>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</si>
  <si>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</si>
  <si>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</si>
  <si>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</si>
  <si>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</si>
  <si>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</si>
  <si>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</si>
  <si>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</si>
  <si>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</si>
  <si>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</si>
  <si>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</si>
  <si>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</si>
  <si>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</si>
  <si>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</si>
  <si>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</si>
  <si>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</si>
  <si>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</si>
  <si>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</si>
  <si>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</si>
  <si>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</si>
  <si>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</si>
  <si>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</si>
  <si>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</si>
  <si>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</si>
  <si>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</si>
  <si>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</si>
  <si>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</si>
  <si>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</si>
  <si>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</si>
  <si>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</si>
  <si>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</si>
  <si>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</si>
  <si>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</si>
  <si>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</si>
  <si>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</si>
  <si>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</si>
  <si>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</si>
  <si>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</si>
  <si>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</si>
  <si>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</si>
  <si>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</si>
  <si>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</si>
  <si>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</si>
  <si>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</si>
  <si>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</si>
  <si>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</si>
  <si>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</si>
  <si>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</si>
  <si>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</si>
  <si>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</si>
  <si>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</si>
  <si>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</si>
  <si>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</si>
  <si>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</si>
  <si>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</si>
  <si>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</si>
  <si>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</si>
  <si>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</si>
  <si>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</si>
  <si>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</si>
  <si>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</si>
  <si>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</si>
  <si>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</si>
  <si>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</si>
  <si>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</si>
  <si>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</si>
  <si>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</si>
  <si>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</si>
  <si>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</si>
  <si>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</si>
  <si>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</si>
  <si>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</si>
  <si>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</si>
  <si>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</si>
  <si>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</si>
  <si>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</si>
  <si>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</si>
  <si>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</si>
  <si>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</si>
  <si>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</si>
  <si>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</si>
  <si>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</si>
  <si>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</si>
  <si>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</si>
  <si>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</si>
  <si>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</si>
  <si>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</si>
  <si>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</si>
  <si>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</si>
  <si>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</si>
  <si>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</si>
  <si>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</si>
  <si>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</si>
  <si>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</si>
  <si>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</si>
  <si>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</si>
  <si>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</si>
  <si>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</si>
  <si>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</si>
  <si>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</si>
  <si>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</si>
  <si>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</si>
  <si>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</si>
  <si>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</si>
  <si>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</si>
  <si>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</si>
  <si>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</si>
  <si>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</si>
  <si>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</si>
  <si>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</si>
  <si>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</si>
  <si>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</si>
  <si>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</si>
  <si>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</si>
  <si>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</si>
  <si>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</si>
  <si>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</si>
  <si>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</si>
  <si>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</si>
  <si>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</si>
  <si>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</si>
  <si>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</si>
  <si>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</si>
  <si>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</si>
  <si>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</si>
  <si>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</si>
  <si>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</si>
  <si>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</si>
  <si>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</si>
  <si>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</si>
  <si>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</si>
  <si>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</si>
  <si>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</si>
  <si>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</si>
  <si>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</si>
  <si>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</si>
  <si>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</si>
  <si>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</si>
  <si>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</si>
  <si>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</si>
  <si>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</si>
  <si>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</si>
  <si>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</si>
  <si>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</si>
  <si>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</si>
  <si>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</si>
  <si>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</si>
  <si>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</si>
  <si>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</si>
  <si>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</si>
  <si>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</si>
  <si>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</si>
  <si>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</si>
  <si>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</si>
  <si>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</si>
  <si>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</si>
  <si>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</si>
  <si>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</si>
  <si>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</si>
  <si>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</si>
  <si>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</si>
  <si>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</si>
  <si>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</si>
  <si>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</si>
  <si>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</si>
  <si>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</si>
  <si>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</si>
  <si>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</si>
  <si>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</si>
  <si>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</si>
  <si>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</si>
  <si>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</si>
  <si>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</si>
  <si>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</si>
  <si>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</si>
  <si>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</si>
  <si>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</si>
  <si>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</si>
  <si>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</si>
  <si>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</si>
  <si>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</si>
  <si>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</si>
  <si>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</si>
  <si>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</si>
  <si>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</si>
  <si>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</si>
  <si>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</si>
  <si>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</si>
  <si>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</si>
  <si>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</si>
  <si>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</si>
  <si>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</si>
  <si>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</si>
  <si>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</si>
  <si>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</si>
  <si>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</si>
  <si>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</si>
  <si>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</si>
  <si>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</si>
  <si>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</si>
  <si>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</si>
  <si>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</si>
  <si>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</si>
  <si>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</si>
  <si>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</si>
  <si>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</si>
  <si>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</si>
  <si>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</si>
  <si>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</si>
  <si>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</si>
  <si>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</si>
  <si>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</si>
  <si>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</si>
  <si>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</si>
  <si>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</si>
  <si>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</si>
  <si>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</si>
  <si>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</si>
  <si>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</si>
  <si>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</si>
  <si>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</si>
  <si>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</si>
  <si>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</si>
  <si>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</si>
  <si>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</si>
  <si>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</si>
  <si>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</si>
  <si>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</si>
  <si>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</si>
  <si>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</si>
  <si>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</si>
  <si>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</si>
  <si>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</si>
  <si>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</si>
  <si>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</si>
  <si>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</si>
  <si>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</si>
  <si>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</si>
  <si>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</si>
  <si>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</si>
  <si>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</si>
  <si>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</si>
  <si>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</si>
  <si>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</si>
  <si>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</si>
  <si>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</si>
  <si>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</si>
  <si>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</si>
  <si>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</si>
  <si>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</si>
  <si>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</si>
  <si>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</si>
  <si>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</si>
  <si>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</si>
  <si>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</si>
  <si>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</si>
  <si>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</si>
  <si>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</si>
  <si>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</si>
  <si>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</si>
  <si>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</si>
  <si>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</si>
  <si>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</si>
  <si>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</si>
  <si>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</si>
  <si>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</si>
  <si>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</si>
  <si>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</si>
  <si>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</si>
  <si>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</si>
  <si>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</si>
  <si>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</si>
  <si>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</si>
  <si>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</si>
  <si>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</si>
  <si>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</si>
  <si>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</si>
  <si>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</si>
  <si>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</si>
  <si>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</si>
  <si>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</si>
  <si>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</si>
  <si>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</si>
  <si>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</si>
  <si>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</si>
  <si>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</si>
  <si>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</si>
  <si>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</si>
  <si>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</si>
  <si>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</si>
  <si>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</si>
  <si>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</si>
  <si>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</si>
  <si>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</si>
  <si>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</si>
  <si>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</si>
  <si>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</si>
  <si>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</si>
  <si>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</si>
  <si>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</si>
  <si>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</si>
  <si>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</si>
  <si>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</si>
  <si>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</si>
  <si>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</si>
  <si>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</si>
  <si>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</si>
  <si>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</si>
  <si>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</si>
  <si>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</si>
  <si>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</si>
  <si>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</si>
  <si>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</si>
  <si>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</si>
  <si>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</si>
  <si>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</si>
  <si>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</si>
  <si>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</si>
  <si>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</si>
  <si>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</si>
  <si>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</si>
  <si>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</si>
  <si>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</si>
  <si>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</si>
  <si>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</si>
  <si>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</si>
  <si>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</si>
  <si>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</si>
  <si>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</si>
  <si>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</si>
  <si>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</si>
  <si>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</si>
  <si>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</si>
  <si>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</si>
  <si>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</si>
  <si>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</si>
  <si>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</si>
  <si>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</si>
  <si>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</si>
  <si>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</si>
  <si>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</si>
  <si>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</si>
  <si>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</si>
  <si>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</si>
  <si>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</si>
  <si>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</si>
  <si>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</si>
  <si>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</si>
  <si>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</si>
  <si>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</si>
  <si>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</si>
  <si>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</si>
  <si>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</si>
  <si>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</si>
  <si>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</si>
  <si>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</si>
  <si>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</si>
  <si>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</si>
  <si>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</si>
  <si>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</si>
  <si>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</si>
  <si>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</si>
  <si>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</si>
  <si>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</si>
  <si>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</si>
  <si>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</si>
  <si>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</si>
  <si>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</si>
  <si>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</si>
  <si>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</si>
  <si>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</si>
  <si>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</si>
  <si>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</si>
  <si>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</si>
  <si>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</si>
  <si>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</si>
  <si>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</si>
  <si>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</si>
  <si>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</si>
  <si>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</si>
  <si>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</si>
  <si>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</si>
  <si>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</si>
  <si>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</si>
  <si>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</si>
  <si>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</si>
  <si>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</si>
  <si>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</si>
  <si>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</si>
  <si>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</si>
  <si>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</si>
  <si>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</si>
  <si>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</si>
  <si>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</si>
  <si>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</si>
  <si>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</si>
  <si>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</si>
  <si>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</si>
  <si>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</si>
  <si>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</si>
  <si>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</si>
  <si>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</si>
  <si>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</si>
  <si>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</si>
  <si>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</si>
  <si>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</si>
  <si>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</si>
  <si>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</si>
  <si>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</si>
  <si>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</si>
  <si>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</si>
  <si>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</si>
  <si>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</si>
  <si>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</si>
  <si>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</si>
  <si>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</si>
  <si>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</si>
  <si>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</si>
  <si>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</si>
  <si>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</si>
  <si>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</si>
  <si>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</si>
  <si>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</si>
  <si>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</si>
  <si>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</si>
  <si>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</si>
  <si>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</si>
  <si>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</si>
  <si>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</si>
  <si>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</si>
  <si>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</si>
  <si>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</si>
  <si>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</si>
  <si>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</si>
  <si>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</si>
  <si>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</si>
  <si>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</si>
  <si>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</si>
  <si>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</si>
  <si>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</si>
  <si>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</si>
  <si>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</si>
  <si>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</si>
  <si>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</si>
  <si>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</si>
  <si>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</si>
  <si>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</si>
  <si>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</si>
  <si>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</si>
  <si>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</si>
  <si>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</si>
  <si>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</si>
  <si>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</si>
  <si>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</si>
  <si>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</si>
  <si>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</si>
  <si>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</si>
  <si>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</si>
  <si>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</si>
  <si>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</si>
  <si>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</si>
  <si>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</si>
  <si>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</si>
  <si>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</si>
  <si>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</si>
  <si>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</si>
  <si>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</si>
  <si>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</si>
  <si>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</si>
  <si>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</si>
  <si>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</si>
  <si>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</si>
  <si>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</si>
  <si>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</si>
  <si>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</si>
  <si>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</si>
  <si>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</si>
  <si>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</si>
  <si>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</si>
  <si>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</si>
  <si>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</si>
  <si>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</si>
  <si>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</si>
  <si>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</si>
  <si>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</si>
  <si>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</si>
  <si>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</si>
  <si>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</si>
  <si>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</si>
  <si>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</si>
  <si>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</si>
  <si>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</si>
  <si>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</si>
  <si>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</si>
  <si>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</si>
  <si>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</si>
  <si>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</si>
  <si>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</si>
  <si>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</si>
  <si>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</si>
  <si>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</si>
  <si>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</si>
  <si>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</si>
  <si>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</si>
  <si>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</si>
  <si>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</si>
  <si>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</si>
  <si>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</si>
  <si>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</si>
  <si>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</si>
  <si>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</si>
  <si>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</si>
  <si>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</si>
  <si>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</si>
  <si>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</si>
  <si>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</si>
  <si>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</si>
  <si>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</si>
  <si>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</si>
  <si>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</si>
  <si>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</si>
  <si>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</si>
  <si>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</si>
  <si>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</si>
  <si>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</si>
  <si>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</si>
  <si>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</si>
  <si>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</si>
  <si>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</si>
  <si>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</si>
  <si>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</si>
  <si>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</si>
  <si>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</si>
  <si>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</si>
  <si>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</si>
  <si>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</si>
  <si>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</si>
  <si>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</si>
  <si>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</si>
  <si>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</si>
  <si>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</si>
  <si>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</si>
  <si>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</si>
  <si>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</si>
  <si>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</si>
  <si>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</si>
  <si>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</si>
  <si>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</si>
  <si>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</si>
  <si>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</si>
  <si>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</si>
  <si>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</si>
  <si>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</si>
  <si>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</si>
  <si>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</si>
  <si>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</si>
  <si>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</si>
  <si>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</si>
  <si>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</si>
  <si>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</si>
  <si>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</si>
  <si>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</si>
  <si>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</si>
  <si>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</si>
  <si>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</si>
  <si>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</si>
  <si>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</si>
  <si>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</si>
  <si>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</si>
  <si>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</si>
  <si>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</si>
  <si>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</si>
  <si>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</si>
  <si>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</si>
  <si>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</si>
  <si>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</si>
  <si>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</si>
  <si>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</si>
  <si>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</si>
  <si>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</si>
  <si>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</si>
  <si>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</si>
  <si>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</si>
  <si>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</si>
  <si>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</si>
  <si>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</si>
  <si>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</si>
  <si>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</si>
  <si>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</si>
  <si>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</si>
  <si>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</si>
  <si>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</si>
  <si>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</si>
  <si>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</si>
  <si>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</si>
  <si>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</si>
  <si>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</si>
  <si>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</si>
  <si>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</si>
  <si>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</si>
  <si>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</si>
  <si>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</si>
  <si>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</si>
  <si>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</si>
  <si>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</si>
  <si>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</si>
  <si>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</si>
  <si>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</si>
  <si>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</si>
  <si>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</si>
  <si>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</si>
  <si>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</si>
  <si>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</si>
  <si>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</si>
  <si>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</si>
  <si>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</si>
  <si>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</si>
  <si>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</si>
  <si>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</si>
  <si>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</si>
  <si>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</si>
  <si>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</si>
  <si>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</si>
  <si>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</si>
  <si>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</si>
  <si>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</si>
  <si>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</si>
  <si>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</si>
  <si>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</si>
  <si>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</si>
  <si>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</si>
  <si>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</si>
  <si>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</si>
  <si>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</si>
  <si>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</si>
  <si>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</si>
  <si>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</si>
  <si>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</si>
  <si>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</si>
  <si>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</si>
  <si>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</si>
  <si>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</si>
  <si>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</si>
  <si>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</si>
  <si>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</si>
  <si>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</si>
  <si>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</si>
  <si>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</si>
  <si>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</si>
  <si>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</si>
  <si>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</si>
  <si>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</si>
  <si>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</si>
  <si>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</si>
  <si>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</si>
  <si>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</si>
  <si>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</si>
  <si>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</si>
  <si>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</si>
  <si>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</si>
  <si>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</si>
  <si>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</si>
  <si>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</si>
  <si>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</si>
  <si>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</si>
  <si>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</si>
  <si>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</si>
  <si>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</si>
  <si>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</si>
  <si>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</si>
  <si>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</si>
  <si>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</si>
  <si>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</si>
  <si>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</si>
  <si>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</si>
  <si>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</si>
  <si>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</si>
  <si>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</si>
  <si>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</si>
  <si>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</si>
  <si>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</si>
  <si>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</si>
  <si>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</si>
  <si>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</si>
  <si>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</si>
  <si>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</si>
  <si>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</si>
  <si>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</si>
  <si>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</si>
  <si>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</si>
  <si>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</si>
  <si>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</si>
  <si>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</si>
  <si>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</si>
  <si>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</si>
  <si>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</si>
  <si>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</si>
  <si>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</si>
  <si>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</si>
  <si>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</si>
  <si>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</si>
  <si>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</si>
  <si>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</si>
  <si>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</si>
  <si>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</si>
  <si>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</si>
  <si>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</si>
  <si>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</si>
  <si>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</si>
  <si>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</si>
  <si>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</si>
  <si>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</si>
  <si>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</si>
  <si>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</si>
  <si>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</si>
  <si>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</si>
  <si>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</si>
  <si>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</si>
  <si>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</si>
  <si>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</si>
  <si>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</si>
  <si>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</si>
  <si>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</si>
  <si>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</si>
  <si>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</si>
  <si>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</si>
  <si>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</si>
  <si>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</si>
  <si>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</si>
  <si>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</si>
  <si>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</si>
  <si>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</si>
  <si>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</si>
  <si>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</si>
  <si>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</si>
  <si>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</si>
  <si>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</si>
  <si>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</si>
  <si>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</si>
  <si>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</si>
  <si>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</si>
  <si>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</si>
  <si>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</si>
  <si>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</si>
  <si>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</si>
  <si>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</si>
  <si>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</si>
  <si>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</si>
  <si>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</si>
  <si>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</si>
  <si>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</si>
  <si>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</si>
  <si>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</si>
  <si>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</si>
  <si>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</si>
  <si>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</si>
  <si>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</si>
  <si>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</si>
  <si>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</si>
  <si>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</si>
  <si>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</si>
  <si>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</si>
  <si>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</si>
  <si>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</si>
  <si>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</si>
  <si>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</si>
  <si>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</si>
  <si>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</si>
  <si>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</si>
  <si>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</si>
  <si>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</si>
  <si>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</si>
  <si>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</si>
  <si>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</si>
  <si>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</si>
  <si>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</si>
  <si>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</si>
  <si>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</si>
  <si>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</si>
  <si>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</si>
  <si>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</si>
  <si>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</si>
  <si>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</si>
  <si>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</si>
  <si>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</si>
  <si>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</si>
  <si>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</si>
  <si>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</si>
  <si>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</si>
  <si>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</si>
  <si>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</si>
  <si>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</si>
  <si>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</si>
  <si>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</si>
  <si>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</si>
  <si>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</si>
  <si>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</si>
  <si>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</si>
  <si>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</si>
  <si>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</si>
  <si>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</si>
  <si>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</si>
  <si>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</si>
  <si>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</si>
  <si>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</si>
  <si>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</si>
  <si>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</si>
  <si>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</si>
  <si>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</si>
  <si>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</si>
  <si>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</si>
  <si>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</si>
  <si>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</si>
  <si>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</si>
  <si>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</si>
  <si>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</si>
  <si>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</si>
  <si>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</si>
  <si>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</si>
  <si>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</si>
  <si>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</si>
  <si>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</si>
  <si>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</si>
  <si>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</si>
  <si>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</si>
  <si>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</si>
  <si>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</si>
  <si>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</si>
  <si>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</si>
  <si>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</si>
  <si>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</si>
  <si>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</si>
  <si>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</si>
  <si>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</si>
  <si>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</si>
  <si>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</si>
  <si>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</si>
  <si>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</si>
  <si>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</si>
  <si>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</si>
  <si>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</si>
  <si>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</si>
  <si>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</si>
  <si>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</si>
  <si>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</si>
  <si>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</si>
  <si>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</si>
  <si>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</si>
  <si>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</si>
  <si>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</si>
  <si>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</si>
  <si>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</si>
  <si>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</si>
  <si>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</si>
  <si>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</si>
  <si>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</si>
  <si>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</si>
  <si>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</si>
  <si>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</si>
  <si>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</si>
  <si>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</si>
  <si>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</si>
  <si>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</si>
  <si>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</si>
  <si>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</si>
  <si>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</si>
  <si>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</si>
  <si>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</si>
  <si>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</si>
  <si>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</si>
  <si>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</si>
  <si>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</si>
  <si>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</si>
  <si>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</si>
  <si>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</si>
  <si>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</si>
  <si>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</si>
  <si>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</si>
  <si>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</si>
  <si>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</si>
  <si>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</si>
  <si>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</si>
  <si>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</si>
  <si>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</si>
  <si>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</si>
  <si>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</si>
  <si>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</si>
  <si>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</si>
  <si>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</si>
  <si>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</si>
  <si>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</si>
  <si>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</si>
  <si>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</si>
  <si>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</si>
  <si>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</si>
  <si>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</si>
  <si>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</si>
  <si>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</si>
  <si>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</si>
  <si>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</si>
  <si>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</si>
  <si>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</si>
  <si>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</si>
  <si>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</si>
  <si>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</si>
  <si>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</si>
  <si>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</si>
  <si>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</si>
  <si>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</si>
  <si>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</si>
  <si>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</si>
  <si>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</si>
  <si>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</si>
  <si>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</si>
  <si>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</si>
  <si>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</si>
  <si>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</si>
  <si>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</si>
  <si>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</si>
  <si>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</si>
  <si>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</si>
  <si>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</si>
  <si>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</si>
  <si>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</si>
  <si>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</si>
  <si>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</si>
  <si>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</si>
  <si>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</si>
  <si>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</si>
  <si>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</si>
  <si>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</si>
  <si>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</si>
  <si>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</si>
  <si>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</si>
  <si>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</si>
  <si>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</si>
  <si>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</si>
  <si>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</si>
  <si>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</si>
  <si>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</si>
  <si>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</si>
  <si>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</si>
  <si>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</si>
  <si>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</si>
  <si>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</si>
  <si>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</si>
  <si>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</si>
  <si>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</si>
  <si>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</si>
  <si>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</si>
  <si>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</si>
  <si>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</si>
  <si>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</si>
  <si>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</si>
  <si>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</si>
  <si>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</si>
  <si>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</si>
  <si>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</si>
  <si>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</si>
  <si>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</si>
  <si>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</si>
  <si>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</si>
  <si>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</si>
  <si>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</si>
  <si>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</si>
  <si>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</si>
  <si>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</si>
  <si>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</si>
  <si>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</si>
  <si>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</si>
  <si>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</si>
  <si>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</si>
  <si>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</si>
  <si>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</si>
  <si>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</si>
  <si>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</si>
  <si>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</si>
  <si>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</si>
  <si>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</si>
  <si>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</si>
  <si>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</si>
  <si>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</si>
  <si>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</si>
  <si>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</si>
  <si>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</si>
  <si>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</si>
  <si>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</si>
  <si>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</si>
  <si>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</si>
  <si>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</si>
  <si>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</si>
  <si>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</si>
  <si>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</si>
  <si>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</si>
  <si>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</si>
  <si>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</si>
  <si>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</si>
  <si>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</si>
  <si>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</si>
  <si>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</si>
  <si>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</si>
  <si>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</si>
  <si>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</si>
  <si>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</si>
  <si>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</si>
  <si>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</si>
  <si>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</si>
  <si>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</si>
  <si>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</si>
  <si>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</si>
  <si>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</si>
  <si>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</si>
  <si>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</si>
  <si>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</si>
  <si>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</si>
  <si>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</si>
  <si>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</si>
  <si>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</si>
  <si>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</si>
  <si>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</si>
  <si>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</si>
  <si>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</si>
  <si>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</si>
  <si>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</si>
  <si>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</si>
  <si>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</si>
  <si>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</si>
  <si>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</si>
  <si>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</si>
  <si>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</si>
  <si>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</si>
  <si>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</si>
  <si>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</si>
  <si>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</si>
  <si>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</si>
  <si>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</si>
  <si>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</si>
  <si>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</si>
  <si>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</si>
  <si>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</si>
  <si>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</si>
  <si>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</si>
  <si>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</si>
  <si>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</si>
  <si>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</si>
  <si>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</si>
  <si>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</si>
  <si>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</si>
  <si>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</si>
  <si>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</si>
  <si>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</si>
  <si>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</si>
  <si>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</si>
  <si>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</si>
  <si>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</si>
  <si>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</si>
  <si>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</si>
  <si>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</si>
  <si>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</si>
  <si>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</si>
  <si>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</si>
  <si>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</si>
  <si>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</si>
  <si>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</si>
  <si>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</si>
  <si>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</si>
  <si>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</si>
  <si>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</si>
  <si>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</si>
  <si>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</si>
  <si>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</si>
  <si>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</si>
  <si>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</si>
  <si>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</si>
  <si>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</si>
  <si>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</si>
  <si>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</si>
  <si>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</si>
  <si>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</si>
  <si>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</si>
  <si>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</si>
  <si>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</si>
  <si>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</si>
  <si>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</si>
  <si>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</si>
  <si>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</si>
  <si>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</si>
  <si>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</si>
  <si>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</si>
  <si>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</si>
  <si>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</si>
  <si>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</si>
  <si>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</si>
  <si>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</si>
  <si>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</si>
  <si>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</si>
  <si>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</si>
  <si>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</si>
  <si>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</si>
  <si>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</si>
  <si>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</si>
  <si>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</si>
  <si>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</si>
  <si>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</si>
  <si>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</si>
  <si>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</si>
  <si>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</si>
  <si>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</si>
  <si>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</si>
  <si>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</si>
  <si>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</si>
  <si>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</si>
  <si>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</si>
  <si>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</si>
  <si>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</si>
  <si>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</si>
  <si>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</si>
  <si>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</si>
  <si>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</si>
  <si>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</si>
  <si>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</si>
  <si>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</si>
  <si>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</si>
  <si>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</si>
  <si>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</si>
  <si>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</si>
  <si>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</si>
  <si>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</si>
  <si>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</si>
  <si>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</si>
  <si>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</si>
  <si>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</si>
  <si>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</si>
  <si>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</si>
  <si>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</si>
  <si>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</si>
  <si>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</si>
  <si>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</si>
  <si>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</si>
  <si>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</si>
  <si>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</si>
  <si>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</si>
  <si>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</si>
  <si>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</si>
  <si>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</si>
  <si>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</si>
  <si>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</si>
  <si>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</si>
  <si>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</si>
  <si>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</si>
  <si>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</si>
  <si>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</si>
  <si>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</si>
  <si>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</si>
  <si>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</si>
  <si>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</si>
  <si>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</si>
  <si>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</si>
  <si>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</si>
  <si>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</si>
  <si>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</si>
  <si>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</si>
  <si>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</si>
  <si>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</si>
  <si>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</si>
  <si>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</si>
  <si>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</si>
  <si>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</si>
  <si>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</si>
  <si>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</si>
  <si>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</si>
  <si>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</si>
  <si>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</si>
  <si>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</si>
  <si>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</si>
  <si>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</si>
  <si>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</si>
  <si>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</si>
  <si>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</si>
  <si>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</si>
  <si>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</si>
  <si>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</si>
  <si>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</si>
  <si>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</si>
  <si>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</si>
  <si>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</si>
  <si>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</si>
  <si>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</si>
  <si>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</si>
  <si>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</si>
  <si>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</si>
  <si>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</si>
  <si>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</si>
  <si>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</si>
  <si>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</si>
  <si>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</si>
  <si>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</si>
  <si>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</si>
  <si>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</si>
  <si>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</si>
  <si>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</si>
  <si>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</si>
  <si>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</si>
  <si>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</si>
  <si>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</si>
  <si>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</si>
  <si>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</si>
  <si>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</si>
  <si>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</si>
  <si>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</si>
  <si>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</si>
  <si>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</si>
  <si>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</si>
  <si>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</si>
  <si>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</si>
  <si>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</si>
  <si>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</si>
  <si>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</si>
  <si>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</si>
  <si>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</si>
  <si>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</si>
  <si>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</si>
  <si>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</si>
  <si>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</si>
  <si>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</si>
  <si>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</si>
  <si>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</si>
  <si>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</si>
  <si>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</si>
  <si>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</si>
  <si>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</si>
  <si>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</si>
  <si>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</si>
  <si>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</si>
  <si>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</si>
  <si>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</si>
  <si>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</si>
  <si>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</si>
  <si>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</si>
  <si>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</si>
  <si>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</si>
  <si>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</si>
  <si>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</si>
  <si>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</si>
  <si>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</si>
  <si>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</si>
  <si>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</si>
  <si>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</si>
  <si>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</si>
  <si>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</si>
  <si>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</si>
  <si>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</si>
  <si>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</si>
  <si>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</si>
  <si>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</si>
  <si>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</si>
  <si>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</si>
  <si>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</si>
  <si>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</si>
  <si>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</si>
  <si>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</si>
  <si>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</si>
  <si>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</si>
  <si>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</si>
  <si>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</si>
  <si>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</si>
  <si>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</si>
  <si>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</si>
  <si>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</si>
  <si>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</si>
  <si>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</si>
  <si>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</si>
  <si>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</si>
  <si>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</si>
  <si>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</si>
  <si>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</si>
  <si>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</si>
  <si>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</si>
  <si>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</si>
  <si>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</si>
  <si>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</si>
  <si>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</si>
  <si>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</si>
  <si>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</si>
  <si>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</si>
  <si>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</si>
  <si>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</si>
  <si>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</si>
  <si>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</si>
  <si>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</si>
  <si>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</si>
  <si>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</si>
  <si>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</si>
  <si>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</si>
  <si>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</si>
  <si>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</si>
  <si>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</si>
  <si>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</si>
  <si>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</si>
  <si>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</si>
  <si>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</si>
  <si>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</si>
  <si>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</si>
  <si>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</si>
  <si>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</si>
  <si>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</si>
  <si>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</si>
  <si>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</si>
  <si>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</si>
  <si>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</si>
  <si>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</si>
  <si>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</si>
  <si>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</si>
  <si>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</si>
  <si>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</si>
  <si>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</si>
  <si>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</si>
  <si>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</si>
  <si>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</si>
  <si>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</si>
  <si>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</si>
  <si>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</si>
  <si>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</si>
  <si>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</si>
  <si>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</si>
  <si>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</si>
  <si>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</si>
  <si>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</si>
  <si>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</si>
  <si>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</si>
  <si>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</si>
  <si>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</si>
  <si>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</si>
  <si>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</si>
  <si>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</si>
  <si>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</si>
  <si>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</si>
  <si>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</si>
  <si>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</si>
  <si>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</si>
  <si>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</si>
  <si>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</si>
  <si>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</si>
  <si>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</si>
  <si>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</si>
  <si>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</si>
  <si>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</si>
  <si>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</si>
  <si>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</si>
  <si>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</si>
  <si>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</si>
  <si>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</si>
  <si>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</si>
  <si>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</si>
  <si>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</si>
  <si>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</si>
  <si>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</si>
  <si>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</si>
  <si>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</si>
  <si>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</si>
  <si>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</si>
  <si>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</si>
  <si>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</si>
  <si>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</si>
  <si>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</si>
  <si>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</si>
  <si>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</si>
  <si>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</si>
  <si>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</si>
  <si>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</si>
  <si>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</si>
  <si>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</si>
  <si>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</si>
  <si>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</si>
  <si>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</si>
  <si>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</si>
  <si>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</si>
  <si>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</si>
  <si>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</si>
  <si>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</si>
  <si>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</si>
  <si>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</si>
  <si>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</si>
  <si>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</si>
  <si>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</si>
  <si>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</si>
  <si>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</si>
  <si>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</si>
  <si>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</si>
  <si>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</si>
  <si>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</si>
  <si>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</si>
  <si>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</si>
  <si>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</si>
  <si>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</si>
  <si>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</si>
  <si>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</si>
  <si>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</si>
  <si>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</si>
  <si>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</si>
  <si>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</si>
  <si>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</si>
  <si>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</si>
  <si>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</si>
  <si>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</si>
  <si>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</si>
  <si>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</si>
  <si>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</si>
  <si>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</si>
  <si>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</si>
  <si>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</si>
  <si>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</si>
  <si>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</si>
  <si>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</si>
  <si>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</si>
  <si>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</si>
  <si>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</si>
  <si>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</si>
  <si>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</si>
  <si>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</si>
  <si>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</si>
  <si>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</si>
  <si>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</si>
  <si>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</si>
  <si>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</si>
  <si>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</si>
  <si>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</si>
  <si>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</si>
  <si>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</si>
  <si>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</si>
  <si>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</si>
  <si>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</si>
  <si>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</si>
  <si>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</si>
  <si>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</si>
  <si>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</si>
  <si>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</si>
  <si>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</si>
  <si>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</si>
  <si>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</si>
  <si>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</si>
  <si>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</si>
  <si>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</si>
  <si>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</si>
  <si>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</si>
  <si>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</si>
  <si>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</si>
  <si>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</si>
  <si>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</si>
  <si>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</si>
  <si>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</si>
  <si>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</si>
  <si>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</si>
  <si>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</si>
  <si>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</si>
  <si>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</si>
  <si>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</si>
  <si>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</si>
  <si>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</si>
  <si>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</si>
  <si>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</si>
  <si>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</si>
  <si>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</si>
  <si>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</si>
  <si>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</si>
  <si>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</si>
  <si>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</si>
  <si>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</si>
  <si>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</si>
  <si>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</si>
  <si>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</si>
  <si>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</si>
  <si>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</si>
  <si>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</si>
  <si>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</si>
  <si>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</si>
  <si>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</si>
  <si>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</si>
  <si>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</si>
  <si>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</si>
  <si>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</si>
  <si>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</si>
  <si>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</si>
  <si>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</si>
  <si>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</si>
  <si>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</si>
  <si>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</si>
  <si>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</si>
  <si>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</si>
  <si>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</si>
  <si>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</si>
  <si>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</si>
  <si>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</si>
  <si>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</si>
  <si>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</si>
  <si>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</si>
  <si>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</si>
  <si>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</si>
  <si>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</si>
  <si>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</si>
  <si>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</si>
  <si>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</si>
  <si>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</si>
  <si>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</si>
  <si>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</si>
  <si>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</si>
  <si>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</si>
  <si>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</si>
  <si>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</si>
  <si>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</si>
  <si>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</si>
  <si>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</si>
  <si>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</si>
  <si>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</si>
  <si>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</si>
  <si>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</si>
  <si>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</si>
  <si>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</si>
  <si>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</si>
  <si>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</si>
  <si>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</si>
  <si>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</si>
  <si>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</si>
  <si>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</si>
  <si>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</si>
  <si>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</si>
  <si>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</si>
  <si>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</si>
  <si>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</si>
  <si>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</si>
  <si>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</si>
  <si>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</si>
  <si>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</si>
  <si>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</si>
  <si>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</si>
  <si>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</si>
  <si>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</si>
  <si>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</si>
  <si>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</si>
  <si>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</si>
  <si>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</si>
  <si>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</si>
  <si>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</si>
  <si>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</si>
  <si>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</si>
  <si>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</si>
  <si>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</si>
  <si>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</si>
  <si>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</si>
  <si>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</si>
  <si>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</si>
  <si>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</si>
  <si>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</si>
  <si>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</si>
  <si>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</si>
  <si>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</si>
  <si>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</si>
  <si>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</si>
  <si>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</si>
  <si>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</si>
  <si>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</si>
  <si>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</si>
  <si>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</si>
  <si>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</si>
  <si>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</si>
  <si>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</si>
  <si>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</si>
  <si>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</si>
  <si>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</si>
  <si>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</si>
  <si>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</si>
  <si>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</si>
  <si>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</si>
  <si>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</si>
  <si>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</si>
  <si>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</si>
  <si>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</si>
  <si>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</si>
  <si>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</si>
  <si>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</si>
  <si>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</si>
  <si>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</si>
  <si>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</si>
  <si>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</si>
  <si>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</si>
  <si>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</si>
  <si>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</si>
  <si>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</si>
  <si>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</si>
  <si>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</si>
  <si>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</si>
  <si>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</si>
  <si>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</si>
  <si>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</si>
  <si>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</si>
  <si>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</si>
  <si>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</si>
  <si>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</si>
  <si>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</si>
  <si>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</si>
  <si>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</si>
  <si>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</si>
  <si>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</si>
  <si>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</si>
  <si>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</si>
  <si>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</si>
  <si>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</si>
  <si>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</si>
  <si>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</si>
  <si>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</si>
  <si>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</si>
  <si>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</si>
  <si>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</si>
  <si>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</si>
  <si>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</si>
  <si>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</si>
  <si>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</si>
  <si>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</si>
  <si>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</si>
  <si>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</si>
  <si>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</si>
  <si>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</si>
  <si>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</si>
  <si>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</si>
  <si>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</si>
  <si>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</si>
  <si>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</si>
  <si>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</si>
  <si>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</si>
  <si>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</si>
  <si>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</si>
  <si>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</si>
  <si>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</si>
  <si>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</si>
  <si>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</si>
  <si>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</si>
  <si>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</si>
  <si>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</si>
  <si>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</si>
  <si>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</si>
  <si>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</si>
  <si>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</si>
  <si>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</si>
  <si>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</si>
  <si>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</si>
  <si>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</si>
  <si>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</si>
  <si>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</si>
  <si>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</si>
  <si>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</si>
  <si>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</si>
  <si>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</si>
  <si>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</si>
  <si>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</si>
  <si>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</si>
  <si>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</si>
  <si>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</si>
  <si>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</si>
  <si>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</si>
  <si>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</si>
  <si>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</si>
  <si>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</si>
  <si>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</si>
  <si>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</si>
  <si>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</si>
  <si>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</si>
  <si>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</si>
  <si>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</si>
  <si>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</si>
  <si>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</si>
  <si>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</si>
  <si>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</si>
  <si>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</si>
  <si>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</si>
  <si>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</si>
  <si>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</si>
  <si>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</si>
  <si>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</si>
  <si>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</si>
  <si>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</si>
  <si>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</si>
  <si>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</si>
  <si>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</si>
  <si>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</si>
  <si>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</si>
  <si>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</si>
  <si>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</si>
  <si>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</si>
  <si>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</si>
  <si>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</si>
  <si>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</si>
  <si>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</si>
  <si>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</si>
  <si>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</si>
  <si>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</si>
  <si>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</si>
  <si>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</si>
  <si>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</si>
  <si>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</si>
  <si>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</si>
  <si>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</si>
  <si>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</si>
  <si>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</si>
  <si>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</si>
  <si>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</si>
  <si>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</si>
  <si>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</si>
  <si>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</si>
  <si>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</si>
  <si>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</si>
  <si>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</si>
  <si>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</si>
  <si>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</si>
  <si>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</si>
  <si>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</si>
  <si>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</si>
  <si>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</si>
  <si>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</si>
  <si>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</si>
  <si>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</si>
  <si>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</si>
  <si>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</si>
  <si>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</si>
  <si>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</si>
  <si>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</si>
  <si>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</si>
  <si>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</si>
  <si>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</si>
  <si>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</si>
  <si>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</si>
  <si>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</si>
  <si>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</si>
  <si>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</si>
  <si>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</si>
  <si>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</si>
  <si>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</si>
  <si>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</si>
  <si>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</si>
  <si>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</si>
  <si>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</si>
  <si>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</si>
  <si>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</si>
  <si>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</si>
  <si>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</si>
  <si>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</si>
  <si>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</si>
  <si>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</si>
  <si>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</si>
  <si>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</si>
  <si>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</si>
  <si>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</si>
  <si>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</si>
  <si>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</si>
  <si>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</si>
  <si>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</si>
  <si>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</si>
  <si>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</si>
  <si>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</si>
  <si>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</si>
  <si>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</si>
  <si>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</si>
  <si>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</si>
  <si>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</si>
  <si>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</si>
  <si>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</si>
  <si>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</si>
  <si>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</si>
  <si>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</si>
  <si>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</si>
  <si>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</si>
  <si>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</si>
  <si>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</si>
  <si>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</si>
  <si>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</si>
  <si>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</si>
  <si>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</si>
  <si>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</si>
  <si>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</si>
  <si>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</si>
  <si>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</si>
  <si>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</si>
  <si>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</si>
  <si>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</si>
  <si>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</si>
  <si>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</si>
  <si>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</si>
  <si>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</si>
  <si>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</si>
  <si>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</si>
  <si>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</si>
  <si>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</si>
  <si>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</si>
  <si>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</si>
  <si>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</si>
  <si>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</si>
  <si>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</si>
  <si>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</si>
  <si>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</si>
  <si>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</si>
  <si>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</si>
  <si>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</si>
  <si>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</si>
  <si>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</si>
  <si>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</si>
  <si>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</si>
  <si>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</si>
  <si>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</si>
  <si>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</si>
  <si>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</si>
  <si>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</si>
  <si>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</si>
  <si>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</si>
  <si>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</si>
  <si>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</si>
  <si>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</si>
  <si>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</si>
  <si>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</si>
  <si>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</si>
  <si>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</si>
  <si>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</si>
  <si>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</si>
  <si>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</si>
  <si>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</si>
  <si>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</si>
  <si>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</si>
  <si>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</si>
  <si>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</si>
  <si>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</si>
  <si>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</si>
  <si>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</si>
  <si>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</si>
  <si>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</si>
  <si>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</si>
  <si>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</si>
  <si>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</si>
  <si>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</si>
  <si>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</si>
  <si>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</si>
  <si>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</si>
  <si>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</si>
  <si>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</si>
  <si>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</si>
  <si>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</si>
  <si>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</si>
  <si>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</si>
  <si>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</si>
  <si>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</si>
  <si>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</si>
  <si>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</si>
  <si>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</si>
  <si>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</si>
  <si>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</si>
  <si>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</si>
  <si>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</si>
  <si>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</si>
  <si>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</si>
  <si>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</si>
  <si>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</si>
  <si>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</si>
  <si>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</si>
  <si>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</si>
  <si>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</si>
  <si>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</si>
  <si>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</si>
  <si>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</si>
  <si>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</si>
  <si>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</si>
  <si>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</si>
  <si>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</si>
  <si>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</si>
  <si>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</si>
  <si>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</si>
  <si>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</si>
  <si>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</si>
  <si>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</si>
  <si>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</si>
  <si>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</si>
  <si>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</si>
  <si>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</si>
  <si>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</si>
  <si>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</si>
  <si>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</si>
  <si>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</si>
  <si>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</si>
  <si>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</si>
  <si>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</si>
  <si>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</si>
  <si>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</si>
  <si>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</si>
  <si>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</si>
  <si>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</si>
  <si>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</si>
  <si>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</si>
  <si>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</si>
  <si>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</si>
  <si>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</si>
  <si>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</si>
  <si>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</si>
  <si>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</si>
  <si>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</si>
  <si>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</si>
  <si>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</si>
  <si>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</si>
  <si>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</si>
  <si>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</si>
  <si>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</si>
  <si>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</si>
  <si>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</si>
  <si>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</si>
  <si>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</si>
  <si>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</si>
  <si>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</si>
  <si>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</si>
  <si>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</si>
  <si>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</si>
  <si>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</si>
  <si>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</si>
  <si>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</si>
  <si>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</si>
  <si>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</si>
  <si>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</si>
  <si>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</si>
  <si>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</si>
  <si>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</si>
  <si>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</si>
  <si>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</si>
  <si>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</si>
  <si>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</si>
  <si>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</si>
  <si>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</si>
  <si>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</si>
  <si>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</si>
  <si>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</si>
  <si>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</si>
  <si>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</si>
  <si>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</si>
  <si>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</si>
  <si>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</si>
  <si>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</si>
  <si>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</si>
  <si>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</si>
  <si>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</si>
  <si>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</si>
  <si>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</si>
  <si>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</si>
  <si>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</si>
  <si>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</si>
  <si>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</si>
  <si>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</si>
  <si>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</si>
  <si>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</si>
  <si>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</si>
  <si>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</si>
  <si>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</si>
  <si>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</si>
  <si>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</si>
  <si>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</si>
  <si>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</si>
  <si>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</si>
  <si>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</si>
  <si>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</si>
  <si>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</si>
  <si>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</si>
  <si>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</si>
  <si>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</si>
  <si>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</si>
  <si>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</si>
  <si>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</si>
  <si>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</si>
  <si>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</si>
  <si>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</si>
  <si>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</si>
  <si>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</si>
  <si>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</si>
  <si>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</si>
  <si>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</si>
  <si>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</si>
  <si>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</si>
  <si>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</si>
  <si>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</si>
  <si>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</si>
  <si>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</si>
  <si>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</si>
  <si>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</si>
  <si>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</si>
  <si>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</si>
  <si>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</si>
  <si>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</si>
  <si>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</si>
  <si>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</si>
  <si>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</si>
  <si>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</si>
  <si>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</si>
  <si>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</si>
  <si>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</si>
  <si>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</si>
  <si>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</si>
  <si>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</si>
  <si>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</si>
  <si>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</si>
  <si>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</si>
  <si>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</si>
  <si>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</si>
  <si>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</si>
  <si>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</si>
  <si>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</si>
  <si>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</si>
  <si>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</si>
  <si>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</si>
  <si>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</si>
  <si>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</si>
  <si>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</si>
  <si>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</si>
  <si>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</si>
  <si>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</si>
  <si>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</si>
  <si>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</si>
  <si>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</si>
  <si>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</si>
  <si>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</si>
  <si>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</si>
  <si>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</si>
  <si>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</si>
  <si>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</si>
  <si>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</si>
  <si>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</si>
  <si>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</si>
  <si>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</si>
  <si>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</si>
  <si>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</si>
  <si>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</si>
  <si>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</si>
  <si>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</si>
  <si>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</si>
  <si>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</si>
  <si>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</si>
  <si>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</si>
  <si>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</si>
  <si>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</si>
  <si>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</si>
  <si>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</si>
  <si>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</si>
  <si>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</si>
  <si>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</si>
  <si>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</si>
  <si>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</si>
  <si>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</si>
  <si>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</si>
  <si>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</si>
  <si>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</si>
  <si>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</si>
  <si>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</si>
  <si>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</si>
  <si>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</si>
  <si>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</si>
  <si>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</si>
  <si>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</si>
  <si>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</si>
  <si>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</si>
  <si>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</si>
  <si>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</si>
  <si>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</si>
  <si>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</si>
  <si>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</si>
  <si>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</si>
  <si>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</si>
  <si>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</si>
  <si>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</si>
  <si>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</si>
  <si>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</si>
  <si>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</si>
  <si>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</si>
  <si>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</si>
  <si>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</si>
  <si>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</si>
  <si>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</si>
  <si>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</si>
  <si>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</si>
  <si>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</si>
  <si>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</si>
  <si>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</si>
  <si>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</si>
  <si>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</si>
  <si>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</si>
  <si>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</si>
  <si>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</si>
  <si>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</si>
  <si>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</si>
  <si>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</si>
  <si>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</si>
  <si>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</si>
  <si>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</si>
  <si>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</si>
  <si>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</si>
  <si>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</si>
  <si>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</si>
  <si>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</si>
  <si>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</si>
  <si>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</si>
  <si>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</si>
  <si>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</si>
  <si>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</si>
  <si>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</si>
  <si>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</si>
  <si>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</si>
  <si>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</si>
  <si>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</si>
  <si>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</si>
  <si>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</si>
  <si>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</si>
  <si>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</si>
  <si>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</si>
  <si>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</si>
  <si>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</si>
  <si>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</si>
  <si>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</si>
  <si>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</si>
  <si>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</si>
  <si>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</si>
  <si>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</si>
  <si>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</si>
  <si>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</si>
  <si>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</si>
  <si>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</si>
  <si>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</si>
  <si>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</si>
  <si>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</si>
  <si>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</si>
  <si>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</si>
  <si>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</si>
  <si>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</si>
  <si>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</si>
  <si>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</si>
  <si>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</si>
  <si>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</si>
  <si>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</si>
  <si>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</si>
  <si>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</si>
  <si>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</si>
  <si>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</si>
  <si>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</si>
  <si>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</si>
  <si>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</si>
  <si>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</si>
  <si>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</si>
  <si>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</si>
  <si>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</si>
  <si>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</si>
  <si>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</si>
  <si>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</si>
  <si>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</si>
  <si>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</si>
  <si>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</si>
  <si>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</si>
  <si>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</si>
  <si>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</si>
  <si>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</si>
  <si>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</si>
  <si>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</si>
  <si>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</si>
  <si>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</si>
  <si>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</si>
  <si>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</si>
  <si>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</si>
  <si>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</si>
  <si>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</si>
  <si>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</si>
  <si>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</si>
  <si>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</si>
  <si>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</si>
  <si>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</si>
  <si>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</si>
  <si>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</si>
  <si>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</si>
  <si>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</si>
  <si>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</si>
  <si>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</si>
  <si>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</si>
  <si>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</si>
  <si>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</si>
  <si>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</si>
  <si>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</si>
  <si>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</si>
  <si>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</si>
  <si>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</si>
  <si>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</si>
  <si>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</si>
  <si>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</si>
  <si>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</si>
  <si>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</si>
  <si>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</si>
  <si>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</si>
  <si>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</si>
  <si>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</si>
  <si>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</si>
  <si>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</si>
  <si>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</si>
  <si>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</si>
  <si>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</si>
  <si>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</si>
  <si>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</si>
  <si>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</si>
  <si>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</si>
  <si>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</si>
  <si>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</si>
  <si>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</si>
  <si>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</si>
  <si>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</si>
  <si>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</si>
  <si>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</si>
  <si>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</si>
  <si>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</si>
  <si>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</si>
  <si>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</si>
  <si>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</si>
  <si>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</si>
  <si>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</si>
  <si>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</si>
  <si>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</si>
  <si>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</si>
  <si>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</si>
  <si>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</si>
  <si>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</si>
  <si>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</si>
  <si>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</si>
  <si>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</si>
  <si>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</si>
  <si>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</si>
  <si>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</si>
  <si>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</si>
  <si>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</si>
  <si>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</si>
  <si>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</si>
  <si>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</si>
  <si>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</si>
  <si>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</si>
  <si>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</si>
  <si>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</si>
  <si>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</si>
  <si>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</si>
  <si>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</si>
  <si>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</si>
  <si>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</si>
  <si>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</si>
  <si>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</si>
  <si>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</si>
  <si>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</si>
  <si>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</si>
  <si>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</si>
  <si>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</si>
  <si>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</si>
  <si>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</si>
  <si>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</si>
  <si>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</si>
  <si>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</si>
  <si>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</si>
  <si>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</si>
  <si>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</si>
  <si>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</si>
  <si>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</si>
  <si>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</si>
  <si>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</si>
  <si>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</si>
  <si>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</si>
  <si>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</si>
  <si>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</si>
  <si>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</si>
  <si>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</si>
  <si>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</si>
  <si>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</si>
  <si>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</si>
  <si>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</si>
  <si>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</si>
  <si>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</si>
  <si>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</si>
  <si>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</si>
  <si>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</si>
  <si>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</si>
  <si>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</si>
  <si>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</si>
  <si>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</si>
  <si>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</si>
  <si>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</si>
  <si>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</si>
  <si>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</si>
  <si>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</si>
  <si>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</si>
  <si>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</si>
  <si>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</si>
  <si>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</si>
  <si>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</si>
  <si>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</si>
  <si>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</si>
  <si>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</si>
  <si>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</si>
  <si>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</si>
  <si>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</si>
  <si>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</si>
  <si>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</si>
  <si>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</si>
  <si>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</si>
  <si>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</si>
  <si>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</si>
  <si>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</si>
  <si>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</si>
  <si>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</si>
  <si>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</si>
  <si>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</si>
  <si>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</si>
  <si>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</si>
  <si>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</si>
  <si>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</si>
  <si>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</si>
  <si>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</si>
  <si>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</si>
  <si>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</si>
  <si>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</si>
  <si>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</si>
  <si>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</si>
  <si>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</si>
  <si>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</si>
  <si>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</si>
  <si>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</si>
  <si>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</si>
  <si>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</si>
  <si>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</si>
  <si>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</si>
  <si>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</si>
  <si>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</si>
  <si>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</si>
  <si>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</si>
  <si>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</si>
  <si>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</si>
  <si>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</si>
  <si>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</si>
  <si>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</si>
  <si>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</si>
  <si>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</si>
  <si>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</si>
  <si>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</si>
  <si>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</si>
  <si>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</si>
  <si>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</si>
  <si>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</si>
  <si>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</si>
  <si>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</si>
  <si>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</si>
  <si>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</si>
  <si>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</si>
  <si>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</si>
  <si>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</si>
  <si>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</si>
  <si>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</si>
  <si>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</si>
  <si>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</si>
  <si>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</si>
  <si>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</si>
  <si>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</si>
  <si>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</si>
  <si>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</si>
  <si>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</si>
  <si>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</si>
  <si>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</si>
  <si>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</si>
  <si>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</si>
  <si>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</si>
  <si>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</si>
  <si>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</si>
  <si>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</si>
  <si>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</si>
  <si>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</si>
  <si>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</si>
  <si>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</si>
  <si>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</si>
  <si>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</si>
  <si>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</si>
  <si>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</si>
  <si>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</si>
  <si>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</si>
  <si>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</si>
  <si>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</si>
  <si>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</si>
  <si>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</si>
  <si>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</si>
  <si>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</si>
  <si>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</si>
  <si>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</si>
  <si>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</si>
  <si>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</si>
  <si>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</si>
  <si>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</si>
  <si>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</si>
  <si>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</si>
  <si>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</si>
  <si>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</si>
  <si>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</si>
  <si>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</si>
  <si>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</si>
  <si>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</si>
  <si>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</si>
  <si>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</si>
  <si>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</si>
  <si>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</si>
  <si>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</si>
  <si>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</si>
  <si>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</si>
  <si>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</si>
  <si>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</si>
  <si>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</si>
  <si>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</si>
  <si>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</si>
  <si>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</si>
  <si>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</si>
  <si>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</si>
  <si>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</si>
  <si>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</si>
  <si>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</si>
  <si>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</si>
  <si>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</si>
  <si>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</si>
  <si>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</si>
  <si>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</si>
  <si>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</si>
  <si>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</si>
  <si>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</si>
  <si>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</si>
  <si>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</si>
  <si>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</si>
  <si>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</si>
  <si>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</si>
  <si>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</si>
  <si>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</si>
  <si>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</si>
  <si>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</si>
  <si>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</si>
  <si>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</si>
  <si>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</si>
  <si>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</si>
  <si>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</si>
  <si>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</si>
  <si>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</si>
  <si>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</si>
  <si>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</si>
  <si>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</si>
  <si>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</si>
  <si>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</si>
  <si>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</si>
  <si>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</si>
  <si>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</si>
  <si>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</si>
  <si>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</si>
  <si>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</si>
  <si>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</si>
  <si>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</si>
  <si>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</si>
  <si>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</si>
  <si>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</si>
  <si>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</si>
  <si>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</si>
  <si>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</si>
  <si>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</si>
  <si>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</si>
  <si>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</si>
  <si>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</si>
  <si>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</si>
  <si>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</si>
  <si>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</si>
  <si>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</si>
  <si>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</si>
  <si>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</si>
  <si>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</si>
  <si>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</si>
  <si>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</si>
  <si>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</si>
  <si>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</si>
  <si>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</si>
  <si>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</si>
  <si>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</si>
  <si>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</si>
  <si>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</si>
  <si>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</si>
  <si>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</si>
  <si>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</si>
  <si>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</si>
  <si>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</si>
  <si>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</si>
  <si>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</si>
  <si>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</si>
  <si>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</si>
  <si>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</si>
  <si>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</si>
  <si>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</si>
  <si>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</si>
  <si>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</si>
  <si>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</si>
  <si>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</si>
  <si>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</si>
  <si>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</si>
  <si>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</si>
  <si>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</si>
  <si>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</si>
  <si>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</si>
  <si>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</si>
  <si>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</si>
  <si>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</si>
  <si>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</si>
  <si>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</si>
  <si>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</si>
  <si>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</si>
  <si>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</si>
  <si>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</si>
  <si>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</si>
  <si>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</si>
  <si>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</si>
  <si>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</si>
  <si>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</si>
  <si>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</si>
  <si>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</si>
  <si>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</si>
  <si>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</si>
  <si>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</si>
  <si>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</si>
  <si>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</si>
  <si>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</si>
  <si>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</si>
  <si>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</si>
  <si>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</si>
  <si>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</si>
  <si>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</si>
  <si>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</si>
  <si>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</si>
  <si>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</si>
  <si>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</si>
  <si>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</si>
  <si>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</si>
  <si>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</si>
  <si>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</si>
  <si>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</si>
  <si>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</si>
  <si>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</si>
  <si>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</si>
  <si>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</si>
  <si>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</si>
  <si>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</si>
  <si>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</si>
  <si>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</si>
  <si>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</si>
  <si>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</si>
  <si>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</si>
  <si>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</si>
  <si>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</si>
  <si>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</si>
  <si>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</si>
  <si>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</si>
  <si>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</si>
  <si>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</si>
  <si>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</si>
  <si>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</si>
  <si>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</si>
  <si>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</si>
  <si>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</si>
  <si>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</si>
  <si>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</si>
  <si>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</si>
  <si>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</si>
  <si>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</si>
  <si>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</si>
  <si>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</si>
  <si>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</si>
  <si>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</si>
  <si>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</si>
  <si>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</si>
  <si>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</si>
  <si>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</si>
  <si>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</si>
  <si>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</si>
  <si>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</si>
  <si>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</si>
  <si>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</si>
  <si>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</si>
  <si>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</si>
  <si>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</si>
  <si>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</si>
  <si>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</si>
  <si>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</si>
  <si>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</si>
  <si>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</si>
  <si>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</si>
  <si>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</si>
  <si>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</si>
  <si>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</si>
  <si>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</si>
  <si>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</si>
  <si>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</si>
  <si>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</si>
  <si>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</si>
  <si>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</si>
  <si>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</si>
  <si>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</si>
  <si>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</si>
  <si>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</si>
  <si>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</si>
  <si>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</si>
  <si>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</si>
  <si>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</si>
  <si>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</si>
  <si>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</si>
  <si>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</si>
  <si>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</si>
  <si>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</si>
  <si>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</si>
  <si>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</si>
  <si>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</si>
  <si>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</si>
  <si>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</si>
  <si>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</si>
  <si>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</si>
  <si>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</si>
  <si>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</si>
  <si>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</si>
  <si>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</si>
  <si>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</si>
  <si>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</si>
  <si>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</si>
  <si>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</si>
  <si>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</si>
  <si>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</si>
  <si>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</si>
  <si>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</si>
  <si>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</si>
  <si>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</si>
  <si>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</si>
  <si>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</si>
  <si>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</si>
  <si>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</si>
  <si>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</si>
  <si>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</si>
  <si>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</si>
  <si>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</si>
  <si>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</si>
  <si>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</si>
  <si>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</si>
  <si>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</si>
  <si>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</si>
  <si>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</si>
  <si>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</si>
  <si>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</si>
  <si>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</si>
  <si>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</si>
  <si>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</si>
  <si>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</si>
  <si>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</si>
  <si>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</si>
  <si>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</si>
  <si>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</si>
  <si>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</si>
  <si>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</si>
  <si>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</si>
  <si>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</si>
  <si>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</si>
  <si>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</si>
  <si>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</si>
  <si>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</si>
  <si>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</si>
  <si>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</si>
  <si>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</si>
  <si>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</si>
  <si>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</si>
  <si>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</si>
  <si>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</si>
  <si>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</si>
  <si>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</si>
  <si>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</si>
  <si>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</si>
  <si>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</si>
  <si>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</si>
  <si>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</si>
  <si>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</si>
  <si>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</si>
  <si>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</si>
  <si>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</si>
  <si>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</si>
  <si>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</si>
  <si>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</si>
  <si>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</si>
  <si>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</si>
  <si>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</si>
  <si>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</si>
  <si>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</si>
  <si>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</si>
  <si>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</si>
  <si>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</si>
  <si>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</si>
  <si>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</si>
  <si>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</si>
  <si>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</si>
  <si>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</si>
  <si>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</si>
  <si>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</si>
  <si>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</si>
  <si>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</si>
  <si>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</si>
  <si>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</si>
  <si>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</si>
  <si>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</si>
  <si>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</si>
  <si>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</si>
  <si>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</si>
  <si>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</si>
  <si>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</si>
  <si>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</si>
  <si>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</si>
  <si>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</si>
  <si>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</si>
  <si>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</si>
  <si>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</si>
  <si>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</si>
  <si>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</si>
  <si>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</si>
  <si>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</si>
  <si>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</si>
  <si>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</si>
  <si>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</si>
  <si>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</si>
  <si>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</si>
  <si>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</si>
  <si>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</si>
  <si>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</si>
  <si>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</si>
  <si>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</si>
  <si>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</si>
  <si>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</si>
  <si>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</si>
  <si>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</si>
  <si>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</si>
  <si>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</si>
  <si>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</si>
  <si>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</si>
  <si>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</si>
  <si>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</si>
  <si>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</si>
  <si>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</si>
  <si>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</si>
  <si>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</si>
  <si>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</si>
  <si>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</si>
  <si>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</si>
  <si>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</si>
  <si>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</si>
  <si>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</si>
  <si>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</si>
  <si>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</si>
  <si>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</si>
  <si>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</si>
  <si>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</si>
  <si>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</si>
  <si>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</si>
  <si>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</si>
  <si>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</si>
  <si>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</si>
  <si>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</si>
  <si>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</si>
  <si>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</si>
  <si>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</si>
  <si>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</si>
  <si>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</si>
  <si>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</si>
  <si>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</si>
  <si>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</si>
  <si>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</si>
  <si>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</si>
  <si>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</si>
  <si>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</si>
  <si>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</si>
  <si>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</si>
  <si>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</si>
  <si>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</si>
  <si>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</si>
  <si>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</si>
  <si>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</si>
  <si>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</si>
  <si>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</si>
  <si>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</si>
  <si>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</si>
  <si>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</si>
  <si>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</si>
  <si>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</si>
  <si>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</si>
  <si>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</si>
  <si>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</si>
  <si>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</si>
  <si>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</si>
  <si>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</si>
  <si>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</si>
  <si>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</si>
  <si>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</si>
  <si>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</si>
  <si>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</si>
  <si>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</si>
  <si>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</si>
  <si>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</si>
  <si>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</si>
  <si>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</si>
  <si>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</si>
  <si>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</si>
  <si>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</si>
  <si>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</si>
  <si>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</si>
  <si>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</si>
  <si>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</si>
  <si>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</si>
  <si>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</si>
  <si>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</si>
  <si>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</si>
  <si>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</si>
  <si>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</si>
  <si>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</si>
  <si>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</si>
  <si>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</si>
  <si>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</si>
  <si>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</si>
  <si>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</si>
  <si>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</si>
  <si>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</si>
  <si>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</si>
  <si>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</si>
  <si>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</si>
  <si>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</si>
  <si>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</si>
  <si>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</si>
  <si>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</si>
  <si>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</si>
  <si>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</si>
  <si>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</si>
  <si>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</si>
  <si>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</si>
  <si>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</si>
  <si>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</si>
  <si>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</si>
  <si>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</si>
  <si>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</si>
  <si>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</si>
  <si>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</si>
  <si>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</si>
  <si>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</si>
  <si>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</si>
  <si>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</si>
  <si>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</si>
  <si>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</si>
  <si>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</si>
  <si>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</si>
  <si>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</si>
  <si>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</si>
  <si>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</si>
  <si>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</si>
  <si>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</si>
  <si>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</si>
  <si>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</si>
  <si>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</si>
  <si>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</si>
  <si>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</si>
  <si>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</si>
  <si>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</si>
  <si>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</si>
  <si>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</si>
  <si>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</si>
  <si>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</si>
  <si>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</si>
  <si>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</si>
  <si>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</si>
  <si>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</si>
  <si>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</si>
  <si>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</si>
  <si>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</si>
  <si>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</si>
  <si>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</si>
  <si>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</si>
  <si>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</si>
  <si>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</si>
  <si>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</si>
  <si>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</si>
  <si>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</si>
  <si>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</si>
  <si>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</si>
  <si>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</si>
  <si>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</si>
  <si>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</si>
  <si>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</si>
  <si>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</si>
  <si>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</si>
  <si>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</si>
  <si>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</si>
  <si>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</si>
  <si>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</si>
  <si>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</si>
  <si>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</si>
  <si>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</si>
  <si>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</si>
  <si>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</si>
  <si>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</si>
  <si>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</si>
  <si>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</si>
  <si>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</si>
  <si>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</si>
  <si>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</si>
  <si>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</si>
  <si>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</si>
  <si>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</si>
  <si>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</si>
  <si>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</si>
  <si>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</si>
  <si>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</si>
  <si>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</si>
  <si>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</si>
  <si>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</si>
  <si>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</si>
  <si>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</si>
  <si>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</si>
  <si>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</si>
  <si>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</si>
  <si>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</si>
  <si>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</si>
  <si>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</si>
  <si>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</si>
  <si>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</si>
  <si>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</si>
  <si>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</si>
  <si>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</si>
  <si>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</si>
  <si>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</si>
  <si>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</si>
  <si>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</si>
  <si>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</si>
  <si>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</si>
  <si>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</si>
  <si>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</si>
  <si>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</si>
  <si>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</si>
  <si>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</si>
  <si>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</si>
  <si>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</si>
  <si>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</si>
  <si>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</si>
  <si>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</si>
  <si>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</si>
  <si>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</si>
  <si>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</si>
  <si>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</si>
  <si>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</si>
  <si>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</si>
  <si>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</si>
  <si>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</si>
  <si>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</si>
  <si>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</si>
  <si>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</si>
  <si>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</si>
  <si>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</si>
  <si>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</si>
  <si>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</si>
  <si>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</si>
  <si>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</si>
  <si>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</si>
  <si>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</si>
  <si>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</si>
  <si>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</si>
  <si>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</si>
  <si>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</si>
  <si>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</si>
  <si>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</si>
  <si>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</si>
  <si>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</si>
  <si>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</si>
  <si>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</si>
  <si>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</si>
  <si>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</si>
  <si>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</si>
  <si>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</si>
  <si>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</si>
  <si>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</si>
  <si>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</si>
  <si>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</si>
  <si>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</si>
  <si>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</si>
  <si>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</si>
  <si>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</si>
  <si>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</si>
  <si>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</si>
  <si>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</si>
  <si>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</si>
  <si>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</si>
  <si>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</si>
  <si>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</si>
  <si>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</si>
  <si>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</si>
  <si>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</si>
  <si>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</si>
  <si>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</si>
  <si>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</si>
  <si>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</si>
  <si>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</si>
  <si>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</si>
  <si>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</si>
  <si>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</si>
  <si>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</si>
  <si>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</si>
  <si>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</si>
  <si>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</si>
  <si>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</si>
  <si>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</si>
  <si>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</si>
  <si>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</si>
  <si>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</si>
  <si>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</si>
  <si>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</si>
  <si>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</si>
  <si>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</si>
  <si>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</si>
  <si>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</si>
  <si>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</si>
  <si>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</si>
  <si>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</si>
  <si>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</si>
  <si>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</si>
  <si>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</si>
  <si>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</si>
  <si>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</si>
  <si>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</si>
  <si>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</si>
  <si>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</si>
  <si>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</si>
  <si>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</si>
  <si>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</si>
  <si>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</si>
  <si>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</si>
  <si>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</si>
  <si>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</si>
  <si>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</si>
  <si>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</si>
  <si>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</si>
  <si>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</si>
  <si>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</si>
  <si>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</si>
  <si>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</si>
  <si>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</si>
  <si>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</si>
  <si>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</si>
  <si>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</si>
  <si>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</si>
  <si>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</si>
  <si>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</si>
  <si>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</si>
  <si>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</si>
  <si>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</si>
  <si>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</si>
  <si>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</si>
  <si>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</si>
  <si>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</si>
  <si>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</si>
  <si>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</si>
  <si>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</si>
  <si>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</si>
  <si>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</si>
  <si>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</si>
  <si>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</si>
  <si>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</si>
  <si>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</si>
  <si>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</si>
  <si>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</si>
  <si>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</si>
  <si>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</si>
  <si>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</si>
  <si>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</si>
  <si>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</si>
  <si>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</si>
  <si>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</si>
  <si>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</si>
  <si>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</si>
  <si>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</si>
  <si>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</si>
  <si>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</si>
  <si>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</si>
  <si>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</si>
  <si>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</si>
  <si>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</si>
  <si>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</si>
  <si>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</si>
  <si>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</si>
  <si>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</si>
  <si>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</si>
  <si>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</si>
  <si>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</si>
  <si>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</si>
  <si>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</si>
  <si>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</si>
  <si>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</si>
  <si>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</si>
  <si>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</si>
  <si>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</si>
  <si>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</si>
  <si>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</si>
  <si>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</si>
  <si>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</si>
  <si>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</si>
  <si>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</si>
  <si>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</si>
  <si>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</si>
  <si>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</si>
  <si>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</si>
  <si>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</si>
  <si>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</si>
  <si>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</si>
  <si>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</si>
  <si>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</si>
  <si>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</si>
  <si>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</si>
  <si>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</si>
  <si>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</si>
  <si>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</si>
  <si>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</si>
  <si>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</si>
  <si>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</si>
  <si>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</si>
  <si>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</si>
  <si>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</si>
  <si>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</si>
  <si>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</si>
  <si>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</si>
  <si>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</si>
  <si>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</si>
  <si>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</si>
  <si>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</si>
  <si>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</si>
  <si>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</si>
  <si>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</si>
  <si>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</si>
  <si>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</si>
  <si>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</si>
  <si>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</si>
  <si>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</si>
  <si>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</si>
  <si>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</si>
  <si>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</si>
  <si>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</si>
  <si>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</si>
  <si>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</si>
  <si>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</si>
  <si>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</si>
  <si>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</si>
  <si>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</si>
  <si>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</si>
  <si>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</si>
  <si>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</si>
  <si>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</si>
  <si>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</si>
  <si>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</si>
  <si>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</si>
  <si>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</si>
  <si>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</si>
  <si>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</si>
  <si>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</si>
  <si>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</si>
  <si>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</si>
  <si>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</si>
  <si>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</si>
  <si>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</si>
  <si>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</si>
  <si>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</si>
  <si>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</si>
  <si>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</si>
  <si>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</si>
  <si>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</si>
  <si>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</si>
  <si>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</si>
  <si>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</si>
  <si>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</si>
  <si>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</si>
  <si>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</si>
  <si>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</si>
  <si>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</si>
  <si>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</si>
  <si>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</si>
  <si>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</si>
  <si>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</si>
  <si>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</si>
  <si>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</si>
  <si>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</si>
  <si>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</si>
  <si>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</si>
  <si>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</si>
  <si>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</si>
  <si>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</si>
  <si>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</si>
  <si>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</si>
  <si>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</si>
  <si>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</si>
  <si>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</si>
  <si>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</si>
  <si>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</si>
  <si>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</si>
  <si>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</si>
  <si>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</si>
  <si>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</si>
  <si>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</si>
  <si>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</si>
  <si>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</si>
  <si>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</si>
  <si>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</si>
  <si>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</si>
  <si>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</si>
  <si>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</si>
  <si>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</si>
  <si>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</si>
  <si>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</si>
  <si>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</si>
  <si>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</si>
  <si>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</si>
  <si>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</si>
  <si>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</si>
  <si>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</si>
  <si>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</si>
  <si>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</si>
  <si>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</si>
  <si>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</si>
  <si>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</si>
  <si>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</si>
  <si>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</si>
  <si>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</si>
  <si>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</si>
  <si>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</si>
  <si>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</si>
  <si>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</si>
  <si>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</si>
  <si>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</si>
  <si>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</si>
  <si>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</si>
  <si>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</si>
  <si>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</si>
  <si>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</si>
  <si>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</si>
  <si>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</si>
  <si>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</si>
  <si>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</si>
  <si>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</si>
  <si>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</si>
  <si>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</si>
  <si>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</si>
  <si>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</si>
  <si>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</si>
  <si>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</si>
  <si>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</si>
  <si>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</si>
  <si>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</si>
  <si>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</si>
  <si>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</si>
  <si>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</si>
  <si>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</si>
  <si>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</si>
  <si>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</si>
  <si>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</si>
  <si>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</si>
  <si>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</si>
  <si>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</si>
  <si>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</si>
  <si>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</si>
  <si>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</si>
  <si>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</si>
  <si>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</si>
  <si>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</si>
  <si>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</si>
  <si>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</si>
  <si>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</si>
  <si>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</si>
  <si>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</si>
  <si>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</si>
  <si>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</si>
  <si>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</si>
  <si>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</si>
  <si>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</si>
  <si>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</si>
  <si>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</si>
  <si>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</si>
  <si>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</si>
  <si>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</si>
  <si>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</si>
  <si>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</si>
  <si>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</si>
  <si>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</si>
  <si>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</si>
  <si>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</si>
  <si>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</si>
  <si>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</si>
  <si>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</si>
  <si>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</si>
  <si>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</si>
  <si>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</si>
  <si>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</si>
  <si>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</si>
  <si>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</si>
  <si>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</si>
  <si>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</si>
  <si>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</si>
  <si>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</si>
  <si>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</si>
  <si>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</si>
  <si>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</si>
  <si>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</si>
  <si>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</si>
  <si>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</si>
  <si>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</si>
  <si>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</si>
  <si>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</si>
  <si>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</si>
  <si>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</si>
  <si>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</si>
  <si>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</si>
  <si>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</si>
  <si>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</si>
  <si>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</si>
  <si>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</si>
  <si>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</si>
  <si>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</si>
  <si>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</si>
  <si>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</si>
  <si>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</si>
  <si>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</si>
  <si>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</si>
  <si>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</si>
  <si>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</si>
  <si>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</si>
  <si>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</si>
  <si>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</si>
  <si>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</si>
  <si>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</si>
  <si>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</si>
  <si>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</si>
  <si>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</si>
  <si>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</si>
  <si>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</si>
  <si>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</si>
  <si>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</si>
  <si>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</si>
  <si>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</si>
  <si>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</si>
  <si>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</si>
  <si>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</si>
  <si>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</si>
  <si>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</si>
  <si>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</si>
  <si>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</si>
  <si>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</si>
  <si>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</si>
  <si>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</si>
  <si>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</si>
  <si>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</si>
  <si>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</si>
  <si>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</si>
  <si>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</si>
  <si>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</si>
  <si>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</si>
  <si>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</si>
  <si>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</si>
  <si>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</si>
  <si>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</si>
  <si>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</si>
  <si>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</si>
  <si>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</si>
  <si>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</si>
  <si>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</si>
  <si>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</si>
  <si>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</si>
  <si>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</si>
  <si>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</si>
  <si>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</si>
  <si>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</si>
  <si>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</si>
  <si>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</si>
  <si>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</si>
  <si>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</si>
  <si>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</si>
  <si>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</si>
  <si>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</si>
  <si>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</si>
  <si>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</si>
  <si>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</si>
  <si>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</si>
  <si>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</si>
  <si>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</si>
  <si>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</si>
  <si>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</si>
  <si>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</si>
  <si>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</si>
  <si>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</si>
  <si>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</si>
  <si>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</si>
  <si>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</si>
  <si>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</si>
  <si>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</si>
  <si>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</si>
  <si>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</si>
  <si>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</si>
  <si>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</si>
  <si>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</si>
  <si>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</si>
  <si>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</si>
  <si>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</si>
  <si>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</si>
  <si>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</si>
  <si>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</si>
  <si>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</si>
  <si>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</si>
  <si>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</si>
  <si>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</si>
  <si>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</si>
  <si>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</si>
  <si>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</si>
  <si>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</si>
  <si>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</si>
  <si>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</si>
  <si>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</si>
  <si>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</si>
  <si>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</si>
  <si>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</si>
  <si>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</si>
  <si>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</si>
  <si>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</si>
  <si>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</si>
  <si>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</si>
  <si>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</si>
  <si>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</si>
  <si>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</si>
  <si>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</si>
  <si>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</si>
  <si>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</si>
  <si>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</si>
  <si>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</si>
  <si>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</si>
  <si>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</si>
  <si>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</si>
  <si>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</si>
  <si>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</si>
  <si>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</si>
  <si>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</si>
  <si>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</si>
  <si>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</si>
  <si>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</si>
  <si>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</si>
  <si>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</si>
  <si>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</si>
  <si>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</si>
  <si>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</si>
  <si>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</si>
  <si>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</si>
  <si>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</si>
  <si>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</si>
  <si>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</si>
  <si>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</si>
  <si>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</si>
  <si>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</si>
  <si>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</si>
  <si>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</si>
  <si>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</si>
  <si>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</si>
  <si>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</si>
  <si>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</si>
  <si>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</si>
  <si>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</si>
  <si>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</si>
  <si>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</si>
  <si>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</si>
  <si>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</si>
  <si>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</si>
  <si>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</si>
  <si>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</si>
  <si>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</si>
  <si>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</si>
  <si>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</si>
  <si>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</si>
  <si>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</si>
  <si>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</si>
  <si>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</si>
  <si>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</si>
  <si>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</si>
  <si>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</si>
  <si>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</si>
  <si>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</si>
  <si>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</si>
  <si>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</si>
  <si>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</si>
  <si>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</si>
  <si>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</si>
  <si>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</si>
  <si>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</si>
  <si>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</si>
  <si>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</si>
  <si>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</si>
  <si>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</si>
  <si>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</si>
  <si>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</si>
  <si>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</si>
  <si>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</si>
  <si>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</si>
  <si>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</si>
  <si>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</si>
  <si>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</si>
  <si>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</si>
  <si>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</si>
  <si>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</si>
  <si>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</si>
  <si>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</si>
  <si>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</si>
  <si>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</si>
  <si>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</si>
  <si>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</si>
  <si>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</si>
  <si>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</si>
  <si>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</si>
  <si>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</si>
  <si>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</si>
  <si>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</si>
  <si>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</si>
  <si>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</si>
  <si>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</si>
  <si>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</si>
  <si>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</si>
  <si>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</si>
  <si>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</si>
  <si>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</si>
  <si>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</si>
  <si>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</si>
  <si>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</si>
  <si>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</si>
  <si>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</si>
  <si>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</si>
  <si>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</si>
  <si>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</si>
  <si>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</si>
  <si>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</si>
  <si>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</si>
  <si>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</si>
  <si>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</si>
  <si>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</si>
  <si>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</si>
  <si>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</si>
  <si>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</si>
  <si>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</si>
  <si>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</si>
  <si>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</si>
  <si>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</si>
  <si>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</si>
  <si>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</si>
  <si>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</si>
  <si>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</si>
  <si>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</si>
  <si>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</si>
  <si>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</si>
  <si>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</si>
  <si>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</si>
  <si>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</si>
  <si>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</si>
  <si>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</si>
  <si>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</si>
  <si>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</si>
  <si>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</si>
  <si>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</si>
  <si>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</si>
  <si>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</si>
  <si>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</si>
  <si>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</si>
  <si>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</si>
  <si>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</si>
  <si>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</si>
  <si>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</si>
  <si>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</si>
  <si>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</si>
  <si>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</si>
  <si>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</si>
  <si>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</si>
  <si>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</si>
  <si>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</si>
  <si>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</si>
  <si>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</si>
  <si>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</si>
  <si>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</si>
  <si>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</si>
  <si>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</si>
  <si>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</si>
  <si>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</si>
  <si>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</si>
  <si>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</si>
  <si>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</si>
  <si>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</si>
  <si>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</si>
  <si>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</si>
  <si>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</si>
  <si>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</si>
  <si>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</si>
  <si>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</si>
  <si>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</si>
  <si>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</si>
  <si>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</si>
  <si>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</si>
  <si>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</si>
  <si>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</si>
  <si>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</si>
  <si>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</si>
  <si>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</si>
  <si>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</si>
  <si>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</si>
  <si>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</si>
  <si>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</si>
  <si>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</si>
  <si>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</si>
  <si>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</si>
  <si>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</si>
  <si>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</si>
  <si>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</si>
  <si>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</si>
  <si>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</si>
  <si>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</si>
  <si>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</si>
  <si>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</si>
  <si>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</si>
  <si>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</si>
  <si>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</si>
  <si>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</si>
  <si>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</si>
  <si>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</si>
  <si>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</si>
  <si>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</si>
  <si>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</si>
  <si>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</si>
  <si>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</si>
  <si>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</si>
  <si>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</si>
  <si>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</si>
  <si>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</si>
  <si>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</si>
  <si>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</si>
  <si>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</si>
  <si>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</si>
  <si>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</si>
  <si>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</si>
  <si>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</si>
  <si>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</si>
  <si>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</si>
  <si>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</si>
  <si>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</si>
  <si>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</si>
  <si>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</si>
  <si>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</si>
  <si>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</si>
  <si>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</si>
  <si>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</si>
  <si>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</si>
  <si>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</si>
  <si>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</si>
  <si>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</si>
  <si>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</si>
  <si>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</si>
  <si>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</si>
  <si>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</si>
  <si>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</si>
  <si>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</si>
  <si>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</si>
  <si>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</si>
  <si>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</si>
  <si>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</si>
  <si>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</si>
  <si>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</si>
  <si>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</si>
  <si>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</si>
  <si>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</si>
  <si>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</si>
  <si>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</si>
  <si>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</si>
  <si>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</si>
  <si>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</si>
  <si>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</si>
  <si>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</si>
  <si>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</si>
  <si>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</si>
  <si>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</si>
  <si>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</si>
  <si>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</si>
  <si>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</si>
  <si>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</si>
  <si>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</si>
  <si>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</si>
  <si>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</si>
  <si>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</si>
  <si>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</si>
  <si>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</si>
  <si>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</si>
  <si>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</si>
  <si>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</si>
  <si>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</si>
  <si>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</si>
  <si>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</si>
  <si>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</si>
  <si>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</si>
  <si>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</si>
  <si>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</si>
  <si>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</si>
  <si>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</si>
  <si>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</si>
  <si>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</si>
  <si>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</si>
  <si>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</si>
  <si>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</si>
  <si>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</si>
  <si>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</si>
  <si>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</si>
  <si>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</si>
  <si>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</si>
  <si>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</si>
  <si>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</si>
  <si>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</si>
  <si>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</si>
  <si>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</si>
  <si>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</si>
  <si>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</si>
  <si>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</si>
  <si>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</si>
  <si>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</si>
  <si>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</si>
  <si>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</si>
  <si>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</si>
  <si>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</si>
  <si>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</si>
  <si>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</si>
  <si>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</si>
  <si>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</si>
  <si>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</si>
  <si>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</si>
  <si>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</si>
  <si>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</si>
  <si>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</si>
  <si>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</si>
  <si>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</si>
  <si>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</si>
  <si>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</si>
  <si>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</si>
  <si>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</si>
  <si>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</si>
  <si>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</si>
  <si>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</si>
  <si>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</si>
  <si>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</si>
  <si>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</si>
  <si>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</si>
  <si>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</si>
  <si>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</si>
  <si>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</si>
  <si>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</si>
  <si>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</si>
  <si>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</si>
  <si>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</si>
  <si>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</si>
  <si>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</si>
  <si>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</si>
  <si>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</si>
  <si>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</si>
  <si>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</si>
  <si>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</si>
  <si>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</si>
  <si>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</si>
  <si>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</si>
  <si>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</si>
  <si>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</si>
  <si>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</si>
  <si>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</si>
  <si>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</si>
  <si>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</si>
  <si>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</si>
  <si>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</si>
  <si>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</si>
  <si>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</si>
  <si>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</si>
  <si>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</si>
  <si>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</si>
  <si>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</si>
  <si>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</si>
  <si>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</si>
  <si>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</si>
  <si>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</si>
  <si>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</si>
  <si>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</si>
  <si>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</si>
  <si>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</si>
  <si>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</si>
  <si>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</si>
  <si>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</si>
  <si>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</si>
  <si>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</si>
  <si>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</si>
  <si>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</si>
  <si>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</si>
  <si>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</si>
  <si>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</si>
  <si>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</si>
  <si>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</si>
  <si>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</si>
  <si>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</si>
  <si>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</si>
  <si>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</si>
  <si>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</si>
  <si>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</si>
  <si>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</si>
  <si>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</si>
  <si>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</si>
  <si>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</si>
  <si>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</si>
  <si>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</si>
  <si>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</si>
  <si>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</si>
  <si>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</si>
  <si>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</si>
  <si>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</si>
  <si>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</si>
  <si>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</si>
  <si>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</si>
  <si>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</si>
  <si>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</si>
  <si>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</si>
  <si>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</si>
  <si>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</si>
  <si>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</si>
  <si>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</si>
  <si>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</si>
  <si>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</si>
  <si>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</si>
  <si>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</si>
  <si>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</si>
  <si>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</si>
  <si>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</si>
  <si>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</si>
  <si>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</si>
  <si>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</si>
  <si>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</si>
  <si>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</si>
  <si>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</si>
  <si>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</si>
  <si>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</si>
  <si>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</si>
  <si>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</si>
  <si>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</si>
  <si>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</si>
  <si>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</si>
  <si>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</si>
  <si>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</si>
  <si>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</si>
  <si>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</si>
  <si>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</si>
  <si>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</si>
  <si>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</si>
  <si>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</si>
  <si>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</si>
  <si>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</si>
  <si>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</si>
  <si>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</si>
  <si>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</si>
  <si>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</si>
  <si>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</si>
  <si>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</si>
  <si>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</si>
  <si>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</si>
  <si>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</si>
  <si>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</si>
  <si>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</si>
  <si>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</si>
  <si>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</si>
  <si>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</si>
  <si>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</si>
  <si>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</si>
  <si>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</si>
  <si>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</si>
  <si>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</si>
  <si>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</si>
  <si>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</si>
  <si>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</si>
  <si>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</si>
  <si>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</si>
  <si>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</si>
  <si>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</si>
  <si>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</si>
  <si>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</si>
  <si>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</si>
  <si>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</si>
  <si>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</si>
  <si>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</si>
  <si>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</si>
  <si>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</si>
  <si>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</si>
  <si>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</si>
  <si>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</si>
  <si>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</si>
  <si>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</si>
  <si>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</si>
  <si>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</si>
  <si>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</si>
  <si>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</si>
  <si>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</si>
  <si>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</si>
  <si>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</si>
  <si>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</si>
  <si>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</si>
  <si>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</si>
  <si>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</si>
  <si>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</si>
  <si>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</si>
  <si>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</si>
  <si>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</si>
  <si>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</si>
  <si>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</si>
  <si>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</si>
  <si>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</si>
  <si>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</si>
  <si>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</si>
  <si>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</si>
  <si>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</si>
  <si>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</si>
  <si>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</si>
  <si>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</si>
  <si>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</si>
  <si>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</si>
  <si>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</si>
  <si>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</si>
  <si>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</si>
  <si>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</si>
  <si>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</si>
  <si>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</si>
  <si>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</si>
  <si>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</si>
  <si>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</si>
  <si>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</si>
  <si>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</si>
  <si>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</si>
  <si>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</si>
  <si>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</si>
  <si>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</si>
  <si>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</si>
  <si>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</si>
  <si>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</si>
  <si>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</si>
  <si>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</si>
  <si>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</si>
  <si>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</si>
  <si>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</si>
  <si>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</si>
  <si>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</si>
  <si>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</si>
  <si>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</si>
  <si>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</si>
  <si>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</si>
  <si>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</si>
  <si>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</si>
  <si>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</si>
  <si>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</si>
  <si>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</si>
  <si>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</si>
  <si>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</si>
  <si>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</si>
  <si>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</si>
  <si>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</si>
  <si>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</si>
  <si>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</si>
  <si>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</si>
  <si>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</si>
  <si>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</si>
  <si>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</si>
  <si>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</si>
  <si>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</si>
  <si>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</si>
  <si>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</si>
  <si>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</si>
  <si>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</si>
  <si>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</si>
  <si>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</si>
  <si>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</si>
  <si>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</si>
  <si>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</si>
  <si>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</si>
  <si>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</si>
  <si>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</si>
  <si>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</si>
  <si>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</si>
  <si>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</si>
  <si>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</si>
  <si>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</si>
  <si>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</si>
  <si>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</si>
  <si>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</si>
  <si>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</si>
  <si>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</si>
  <si>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</si>
  <si>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</si>
  <si>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</si>
  <si>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</si>
  <si>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</si>
  <si>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</si>
  <si>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</si>
  <si>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</si>
  <si>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</si>
  <si>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</si>
  <si>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</si>
  <si>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</si>
  <si>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</si>
  <si>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</si>
  <si>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</si>
  <si>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</si>
  <si>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</si>
  <si>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</si>
  <si>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</si>
  <si>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</si>
  <si>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</si>
  <si>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</si>
  <si>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</si>
  <si>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</si>
  <si>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</si>
  <si>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</si>
  <si>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</si>
  <si>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</si>
  <si>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</si>
  <si>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</si>
  <si>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</si>
  <si>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</si>
  <si>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</si>
  <si>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</si>
  <si>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</si>
  <si>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</si>
  <si>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</si>
  <si>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</si>
  <si>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</si>
  <si>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</si>
  <si>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</si>
  <si>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</si>
  <si>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</si>
  <si>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</si>
  <si>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</si>
  <si>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</si>
  <si>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</si>
  <si>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</si>
  <si>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</si>
  <si>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</si>
  <si>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</si>
  <si>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</si>
  <si>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</si>
  <si>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</si>
  <si>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</si>
  <si>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</si>
  <si>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</si>
  <si>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</si>
  <si>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</si>
  <si>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</si>
  <si>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</si>
  <si>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</si>
  <si>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</si>
  <si>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</si>
  <si>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</si>
  <si>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</si>
  <si>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</si>
  <si>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</si>
  <si>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</si>
  <si>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</si>
  <si>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</si>
  <si>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</si>
  <si>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</si>
  <si>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</si>
  <si>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</si>
  <si>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</si>
  <si>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</si>
  <si>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</si>
  <si>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</si>
  <si>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</si>
  <si>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</si>
  <si>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</si>
  <si>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</si>
  <si>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</si>
  <si>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</si>
  <si>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</si>
  <si>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</si>
  <si>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</si>
  <si>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</si>
  <si>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</si>
  <si>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</si>
  <si>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</si>
  <si>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</si>
  <si>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</si>
  <si>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</si>
  <si>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</si>
  <si>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</si>
  <si>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</si>
  <si>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</si>
  <si>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</si>
  <si>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</si>
  <si>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</si>
  <si>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</si>
  <si>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</si>
  <si>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</si>
  <si>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</si>
  <si>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</si>
  <si>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</si>
  <si>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</si>
  <si>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</si>
  <si>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</si>
  <si>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</si>
  <si>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</si>
  <si>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</si>
  <si>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</si>
  <si>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</si>
  <si>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</si>
  <si>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</si>
  <si>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</si>
  <si>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</si>
  <si>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</si>
  <si>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</si>
  <si>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</si>
  <si>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</si>
  <si>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</si>
  <si>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</si>
  <si>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</si>
  <si>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</si>
  <si>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</si>
  <si>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</si>
  <si>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</si>
  <si>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</si>
  <si>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</si>
  <si>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</si>
  <si>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</si>
  <si>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</si>
  <si>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</si>
  <si>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</si>
  <si>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</si>
  <si>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</si>
  <si>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</si>
  <si>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</si>
  <si>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</si>
  <si>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</si>
  <si>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</si>
  <si>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</si>
  <si>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</si>
  <si>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</si>
  <si>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</si>
  <si>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</si>
  <si>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</si>
  <si>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</si>
  <si>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</si>
  <si>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</si>
  <si>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</si>
  <si>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</si>
  <si>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</si>
  <si>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</si>
  <si>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</si>
  <si>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</si>
  <si>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</si>
  <si>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</si>
  <si>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</si>
  <si>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</si>
  <si>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</si>
  <si>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</si>
  <si>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</si>
  <si>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</si>
  <si>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</si>
  <si>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</si>
  <si>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</si>
  <si>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</si>
  <si>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</si>
  <si>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</si>
  <si>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</si>
  <si>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</si>
  <si>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</si>
  <si>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</si>
  <si>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</si>
  <si>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</si>
  <si>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</si>
  <si>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</si>
  <si>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</si>
  <si>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</si>
  <si>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</si>
  <si>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</si>
  <si>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</si>
  <si>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</si>
  <si>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</si>
  <si>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</si>
  <si>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</si>
  <si>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</si>
  <si>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</si>
  <si>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</si>
  <si>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</si>
  <si>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</si>
  <si>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</si>
  <si>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</si>
  <si>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</si>
  <si>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</si>
  <si>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</si>
  <si>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</si>
  <si>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</si>
  <si>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</si>
  <si>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</si>
  <si>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</si>
  <si>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</si>
  <si>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</si>
  <si>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</si>
  <si>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</si>
  <si>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</si>
  <si>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</si>
  <si>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</si>
  <si>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</si>
  <si>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</si>
  <si>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</si>
  <si>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</si>
  <si>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</si>
  <si>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</si>
  <si>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</si>
  <si>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</si>
  <si>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</si>
  <si>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</si>
  <si>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</si>
  <si>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</si>
  <si>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</si>
  <si>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</si>
  <si>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</si>
  <si>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</si>
  <si>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</si>
  <si>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</si>
  <si>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</si>
  <si>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</si>
  <si>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</si>
  <si>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</si>
  <si>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</si>
  <si>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</si>
  <si>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</si>
  <si>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</si>
  <si>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</si>
  <si>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</si>
  <si>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</si>
  <si>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</si>
  <si>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</si>
  <si>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</si>
  <si>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</si>
  <si>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</si>
  <si>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</si>
  <si>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</si>
  <si>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</si>
  <si>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</si>
  <si>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</si>
  <si>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</si>
  <si>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</si>
  <si>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</si>
  <si>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</si>
  <si>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</si>
  <si>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</si>
  <si>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</si>
  <si>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</si>
  <si>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</si>
  <si>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</si>
  <si>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</si>
  <si>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</si>
  <si>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</si>
  <si>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</si>
  <si>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</si>
  <si>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</si>
  <si>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</si>
  <si>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</si>
  <si>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</si>
  <si>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</si>
  <si>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</si>
  <si>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</si>
  <si>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</si>
  <si>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</si>
  <si>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</si>
  <si>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</si>
  <si>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</si>
  <si>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</si>
  <si>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</si>
  <si>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</si>
  <si>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</si>
  <si>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</si>
  <si>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</si>
  <si>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</si>
  <si>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</si>
  <si>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</si>
  <si>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</si>
  <si>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</si>
  <si>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</si>
  <si>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</si>
  <si>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</si>
  <si>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</si>
  <si>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</si>
  <si>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</si>
  <si>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</si>
  <si>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</si>
  <si>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</si>
  <si>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</si>
  <si>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</si>
  <si>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</si>
  <si>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</si>
  <si>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</si>
  <si>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</si>
  <si>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</si>
  <si>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</si>
  <si>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</si>
  <si>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</si>
  <si>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</si>
  <si>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</si>
  <si>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</si>
  <si>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</si>
  <si>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</si>
  <si>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</si>
  <si>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</si>
  <si>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</si>
  <si>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</si>
  <si>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</si>
  <si>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</si>
  <si>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</si>
  <si>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</si>
  <si>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</si>
  <si>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</si>
  <si>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</si>
  <si>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</si>
  <si>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</si>
  <si>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</si>
  <si>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</si>
  <si>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</si>
  <si>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</si>
  <si>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</si>
  <si>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</si>
  <si>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</si>
  <si>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</si>
  <si>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</si>
  <si>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</si>
  <si>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</si>
  <si>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</si>
  <si>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</si>
  <si>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</si>
  <si>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</si>
  <si>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</si>
  <si>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</si>
  <si>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</si>
  <si>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</si>
  <si>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</si>
  <si>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</si>
  <si>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</si>
  <si>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</si>
  <si>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</si>
  <si>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</si>
  <si>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</si>
  <si>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</si>
  <si>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</si>
  <si>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</si>
  <si>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</si>
  <si>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</si>
  <si>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</si>
  <si>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</si>
  <si>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</si>
  <si>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</si>
  <si>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</si>
  <si>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</si>
  <si>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</si>
  <si>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</si>
  <si>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</si>
  <si>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</si>
  <si>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</si>
  <si>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</si>
  <si>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</si>
  <si>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</si>
  <si>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</si>
  <si>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</si>
  <si>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</si>
  <si>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</si>
  <si>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</si>
  <si>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</si>
  <si>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</si>
  <si>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</si>
  <si>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</si>
  <si>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</si>
  <si>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</si>
  <si>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</si>
  <si>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</si>
  <si>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</si>
  <si>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</si>
  <si>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</si>
  <si>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</si>
  <si>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</si>
  <si>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</si>
  <si>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</si>
  <si>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</si>
  <si>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</si>
  <si>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</si>
  <si>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</si>
  <si>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</si>
  <si>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</si>
  <si>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</si>
  <si>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</si>
  <si>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</si>
  <si>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</si>
  <si>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</si>
  <si>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</si>
  <si>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</si>
  <si>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</si>
  <si>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</si>
  <si>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</si>
  <si>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</si>
  <si>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</si>
  <si>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</si>
  <si>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</si>
  <si>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</si>
  <si>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</si>
  <si>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</si>
  <si>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</si>
  <si>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</si>
  <si>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</si>
  <si>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</si>
  <si>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</si>
  <si>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</si>
  <si>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</si>
  <si>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</si>
  <si>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</si>
  <si>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</si>
  <si>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</si>
  <si>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</si>
  <si>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</si>
  <si>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</si>
  <si>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</si>
  <si>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</si>
  <si>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</si>
  <si>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</si>
  <si>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</si>
  <si>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</si>
  <si>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</si>
  <si>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</si>
  <si>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</si>
  <si>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</si>
  <si>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</si>
  <si>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</si>
  <si>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</si>
  <si>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</si>
  <si>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</si>
  <si>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</si>
  <si>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</si>
  <si>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</si>
  <si>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</si>
  <si>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</si>
  <si>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</si>
  <si>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</si>
  <si>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</si>
  <si>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</si>
  <si>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</si>
  <si>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</si>
  <si>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</si>
  <si>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</si>
  <si>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</si>
  <si>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</si>
  <si>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</si>
  <si>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</si>
  <si>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</si>
  <si>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</si>
  <si>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</si>
  <si>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</si>
  <si>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</si>
  <si>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</si>
  <si>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</si>
  <si>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</si>
  <si>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</si>
  <si>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</si>
  <si>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</si>
  <si>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</si>
  <si>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</si>
  <si>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</si>
  <si>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</si>
  <si>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</si>
  <si>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</si>
  <si>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</si>
  <si>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</si>
  <si>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</si>
  <si>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</si>
  <si>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</si>
  <si>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</si>
  <si>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</si>
  <si>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</si>
  <si>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</si>
  <si>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</si>
  <si>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</si>
  <si>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</si>
  <si>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</si>
  <si>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</si>
  <si>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</si>
  <si>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</si>
  <si>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</si>
  <si>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</si>
  <si>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</si>
  <si>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</si>
  <si>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</si>
  <si>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</si>
  <si>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</si>
  <si>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</si>
  <si>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</si>
  <si>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</si>
  <si>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</si>
  <si>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</si>
  <si>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</si>
  <si>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</si>
  <si>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</si>
  <si>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</si>
  <si>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</si>
  <si>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</si>
  <si>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</si>
  <si>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</si>
  <si>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</si>
  <si>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</si>
  <si>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</si>
  <si>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</si>
  <si>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</si>
  <si>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</si>
  <si>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</si>
  <si>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</si>
  <si>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</si>
  <si>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</si>
  <si>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</si>
  <si>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</si>
  <si>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</si>
  <si>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</si>
  <si>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</si>
  <si>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</si>
  <si>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</si>
  <si>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</si>
  <si>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</si>
  <si>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</si>
  <si>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</si>
  <si>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</si>
  <si>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</si>
  <si>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</si>
  <si>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</si>
  <si>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</si>
  <si>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</si>
  <si>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</si>
  <si>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</si>
  <si>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</si>
  <si>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</si>
  <si>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</si>
  <si>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</si>
  <si>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</si>
  <si>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</si>
  <si>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</si>
  <si>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</si>
  <si>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</si>
  <si>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</si>
  <si>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</si>
  <si>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</si>
  <si>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</si>
  <si>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</si>
  <si>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</si>
  <si>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</si>
  <si>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</si>
  <si>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</si>
  <si>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</si>
  <si>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</si>
  <si>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</si>
  <si>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</si>
  <si>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</si>
  <si>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</si>
  <si>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</si>
  <si>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</si>
  <si>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</si>
  <si>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</si>
  <si>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</si>
  <si>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</si>
  <si>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</si>
  <si>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</si>
  <si>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</si>
  <si>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</si>
  <si>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</si>
  <si>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</si>
  <si>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</si>
  <si>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</si>
  <si>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</si>
  <si>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</si>
  <si>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</si>
  <si>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</si>
  <si>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</si>
  <si>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</si>
  <si>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</si>
  <si>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</si>
  <si>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</si>
  <si>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</si>
  <si>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</si>
  <si>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</si>
  <si>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</si>
  <si>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</si>
  <si>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</si>
  <si>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</si>
  <si>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</si>
  <si>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</si>
  <si>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</si>
  <si>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</si>
  <si>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</si>
  <si>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</si>
  <si>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</si>
  <si>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</si>
  <si>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</si>
  <si>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</si>
  <si>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</si>
  <si>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</si>
  <si>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</si>
  <si>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</si>
  <si>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</si>
  <si>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</si>
  <si>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</si>
  <si>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</si>
  <si>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</si>
  <si>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</si>
  <si>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</si>
  <si>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</si>
  <si>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</si>
  <si>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</si>
  <si>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</si>
  <si>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</si>
  <si>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</si>
  <si>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</si>
  <si>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</si>
  <si>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</si>
  <si>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</si>
  <si>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</si>
  <si>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</si>
  <si>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</si>
  <si>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</si>
  <si>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</si>
  <si>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</si>
  <si>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</si>
  <si>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</si>
  <si>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</si>
  <si>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</si>
  <si>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</si>
  <si>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</si>
  <si>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</si>
  <si>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</si>
  <si>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</si>
  <si>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</si>
  <si>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</si>
  <si>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</si>
  <si>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</si>
  <si>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</si>
  <si>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</si>
  <si>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</si>
  <si>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</si>
  <si>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</si>
  <si>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</si>
  <si>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</si>
  <si>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</si>
  <si>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</si>
  <si>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</si>
  <si>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</si>
  <si>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</si>
  <si>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</si>
  <si>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</si>
  <si>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</si>
  <si>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</si>
  <si>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</si>
  <si>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</si>
  <si>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</si>
  <si>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</si>
  <si>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</si>
  <si>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</si>
  <si>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</si>
  <si>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</si>
  <si>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</si>
  <si>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</si>
  <si>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</si>
  <si>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</si>
  <si>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</si>
  <si>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</si>
  <si>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</si>
  <si>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</si>
  <si>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</si>
  <si>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</si>
  <si>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</si>
  <si>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</si>
  <si>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</si>
  <si>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</si>
  <si>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</si>
  <si>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</si>
  <si>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</si>
  <si>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</si>
  <si>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</si>
  <si>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</si>
  <si>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</si>
  <si>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</si>
  <si>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</si>
  <si>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</si>
  <si>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</si>
  <si>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</si>
  <si>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</si>
  <si>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</si>
  <si>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</si>
  <si>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</si>
  <si>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</si>
  <si>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</si>
  <si>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</si>
  <si>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</si>
  <si>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</si>
  <si>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</si>
  <si>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</si>
  <si>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</si>
  <si>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</si>
  <si>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</si>
  <si>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</si>
  <si>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</si>
  <si>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</si>
  <si>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</si>
  <si>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</si>
  <si>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</si>
  <si>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</si>
  <si>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</si>
  <si>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</si>
  <si>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</si>
  <si>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</si>
  <si>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</si>
  <si>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</si>
  <si>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</si>
  <si>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</si>
  <si>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</si>
  <si>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</si>
  <si>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</si>
  <si>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</si>
  <si>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</si>
  <si>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</si>
  <si>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</si>
  <si>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</si>
  <si>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</si>
  <si>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</si>
  <si>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</si>
  <si>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</si>
  <si>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</si>
  <si>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</si>
  <si>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</si>
  <si>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</si>
  <si>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</si>
  <si>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</si>
  <si>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</si>
  <si>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</si>
  <si>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</si>
  <si>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</si>
  <si>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</si>
  <si>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</si>
  <si>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</si>
  <si>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</si>
  <si>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</si>
  <si>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</si>
  <si>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</si>
  <si>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</si>
  <si>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</si>
  <si>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</si>
  <si>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</si>
  <si>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</si>
  <si>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</si>
  <si>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</si>
  <si>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</si>
  <si>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</si>
  <si>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</si>
  <si>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</si>
  <si>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</si>
  <si>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</si>
  <si>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</si>
  <si>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</si>
  <si>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</si>
  <si>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</si>
  <si>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</si>
  <si>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</si>
  <si>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</si>
  <si>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</si>
  <si>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</si>
  <si>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</si>
  <si>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</si>
  <si>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</si>
  <si>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</si>
  <si>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</si>
  <si>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</si>
  <si>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</si>
  <si>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</si>
  <si>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</si>
  <si>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</si>
  <si>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</si>
  <si>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</si>
  <si>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</si>
  <si>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</si>
  <si>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</si>
  <si>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</si>
  <si>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</si>
  <si>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</si>
  <si>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</si>
  <si>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</si>
  <si>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</si>
  <si>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</si>
  <si>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</si>
  <si>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</si>
  <si>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</si>
  <si>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</si>
  <si>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</si>
  <si>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</si>
  <si>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</si>
  <si>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</si>
  <si>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</si>
  <si>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</si>
  <si>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</si>
  <si>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</si>
  <si>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</si>
  <si>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</si>
  <si>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</si>
  <si>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</si>
  <si>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</si>
  <si>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</si>
  <si>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</si>
  <si>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</si>
  <si>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</si>
  <si>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</si>
  <si>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</si>
  <si>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</si>
  <si>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</si>
  <si>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</si>
  <si>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</si>
  <si>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</si>
  <si>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</si>
  <si>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</si>
  <si>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</si>
  <si>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</si>
  <si>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</si>
  <si>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</si>
  <si>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</si>
  <si>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</si>
  <si>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</si>
  <si>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</si>
  <si>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</si>
  <si>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</si>
  <si>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</si>
  <si>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</si>
  <si>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</si>
  <si>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</si>
  <si>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</si>
  <si>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</si>
  <si>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</si>
  <si>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</si>
  <si>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</si>
  <si>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</si>
  <si>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</si>
  <si>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</si>
  <si>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</si>
  <si>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</si>
  <si>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</si>
  <si>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</si>
  <si>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</si>
  <si>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</si>
  <si>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</si>
  <si>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</si>
  <si>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</si>
  <si>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</si>
  <si>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</si>
  <si>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</si>
  <si>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</si>
  <si>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</si>
  <si>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</si>
  <si>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</si>
  <si>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</si>
  <si>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</si>
  <si>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</si>
  <si>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</si>
  <si>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</si>
  <si>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</si>
  <si>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</si>
  <si>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</si>
  <si>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</si>
  <si>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</si>
  <si>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</si>
  <si>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</si>
  <si>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</si>
  <si>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</si>
  <si>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</si>
  <si>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</si>
  <si>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</si>
  <si>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</si>
  <si>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</si>
  <si>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</si>
  <si>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</si>
  <si>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</si>
  <si>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</si>
  <si>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</si>
  <si>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</si>
  <si>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</si>
  <si>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</si>
  <si>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</si>
  <si>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</si>
  <si>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</si>
  <si>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</si>
  <si>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</si>
  <si>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</si>
  <si>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</si>
  <si>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</si>
  <si>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</si>
  <si>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</si>
  <si>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</si>
  <si>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</si>
  <si>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</si>
  <si>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</si>
  <si>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</si>
  <si>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</si>
  <si>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</si>
  <si>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</si>
  <si>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</si>
  <si>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</si>
  <si>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</si>
  <si>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</si>
  <si>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</si>
  <si>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</si>
  <si>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</si>
  <si>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</si>
  <si>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</si>
  <si>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</si>
  <si>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</si>
  <si>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</si>
  <si>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</si>
  <si>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</si>
  <si>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</si>
  <si>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</si>
  <si>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</si>
  <si>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</si>
  <si>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</si>
  <si>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</si>
  <si>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</si>
  <si>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</si>
  <si>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</si>
  <si>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</si>
  <si>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</si>
  <si>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</si>
  <si>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</si>
  <si>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</si>
  <si>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</si>
  <si>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</si>
  <si>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</si>
  <si>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</si>
  <si>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</si>
  <si>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</si>
  <si>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</si>
  <si>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</si>
  <si>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</si>
  <si>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</si>
  <si>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</si>
  <si>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</si>
  <si>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</si>
  <si>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</si>
  <si>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</si>
  <si>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</si>
  <si>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</si>
  <si>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</si>
  <si>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</si>
  <si>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</si>
  <si>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</si>
  <si>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</si>
  <si>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</si>
  <si>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</si>
  <si>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</si>
  <si>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</si>
  <si>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</si>
  <si>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</si>
  <si>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</si>
  <si>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</si>
  <si>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</si>
  <si>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</si>
  <si>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</si>
  <si>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</si>
  <si>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</si>
  <si>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</si>
  <si>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</si>
  <si>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</si>
  <si>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</si>
  <si>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</si>
  <si>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</si>
  <si>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</si>
  <si>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</si>
  <si>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</si>
  <si>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</si>
  <si>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</si>
  <si>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</si>
  <si>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</si>
  <si>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</si>
  <si>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</si>
  <si>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</si>
  <si>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</si>
  <si>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</si>
  <si>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</si>
  <si>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</si>
  <si>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</si>
  <si>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</si>
  <si>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</si>
  <si>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</si>
  <si>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</si>
  <si>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</si>
  <si>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</si>
  <si>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</si>
  <si>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</si>
  <si>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</si>
  <si>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</si>
  <si>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</si>
  <si>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</si>
  <si>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</si>
  <si>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</si>
  <si>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</si>
  <si>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</si>
  <si>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</si>
  <si>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</si>
  <si>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</si>
  <si>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</si>
  <si>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</si>
  <si>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</si>
  <si>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</si>
  <si>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</si>
  <si>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</si>
  <si>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</si>
  <si>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</si>
  <si>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</si>
  <si>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</si>
  <si>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</si>
  <si>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</si>
  <si>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</si>
  <si>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</si>
  <si>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</si>
  <si>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</si>
  <si>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</si>
  <si>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</si>
  <si>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</si>
  <si>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</si>
  <si>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</si>
  <si>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</si>
  <si>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</si>
  <si>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</si>
  <si>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</si>
  <si>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</si>
  <si>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</si>
  <si>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</si>
  <si>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</si>
  <si>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</si>
  <si>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</si>
  <si>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</si>
  <si>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</si>
  <si>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</si>
  <si>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</si>
  <si>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</si>
  <si>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</si>
  <si>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</si>
  <si>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</si>
  <si>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</si>
  <si>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</si>
  <si>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</si>
  <si>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</si>
  <si>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</si>
  <si>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</si>
  <si>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</si>
  <si>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</si>
  <si>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</si>
  <si>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</si>
  <si>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</si>
  <si>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</si>
  <si>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</si>
  <si>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</si>
  <si>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</si>
  <si>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</si>
  <si>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</si>
  <si>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</si>
  <si>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</si>
  <si>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</si>
  <si>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</si>
  <si>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</si>
  <si>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</si>
  <si>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</si>
  <si>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</si>
  <si>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</si>
  <si>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</si>
  <si>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</si>
  <si>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</si>
  <si>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</si>
  <si>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</si>
  <si>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</si>
  <si>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</si>
  <si>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</si>
  <si>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</si>
  <si>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</si>
  <si>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</si>
  <si>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</si>
  <si>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</si>
  <si>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</si>
  <si>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</si>
  <si>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</si>
  <si>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</si>
  <si>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</si>
  <si>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</si>
  <si>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</si>
  <si>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</si>
  <si>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</si>
  <si>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</si>
  <si>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</si>
  <si>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</si>
  <si>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</si>
  <si>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</si>
  <si>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</si>
  <si>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</si>
  <si>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</si>
  <si>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</si>
  <si>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</si>
  <si>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</si>
  <si>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</si>
  <si>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</si>
  <si>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</si>
  <si>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</si>
  <si>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</si>
  <si>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</si>
  <si>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</si>
  <si>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</si>
  <si>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</si>
  <si>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</si>
  <si>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</si>
  <si>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</si>
  <si>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</si>
  <si>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</si>
  <si>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</si>
  <si>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</si>
  <si>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</si>
  <si>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</si>
  <si>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</si>
  <si>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</si>
  <si>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</si>
  <si>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</si>
  <si>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</si>
  <si>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</si>
  <si>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</si>
  <si>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</si>
  <si>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</si>
  <si>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</si>
  <si>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</si>
  <si>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</si>
  <si>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</si>
  <si>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</si>
  <si>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</si>
  <si>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</si>
  <si>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</si>
  <si>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</si>
  <si>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</si>
  <si>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</si>
  <si>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</si>
  <si>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</si>
  <si>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</si>
  <si>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</si>
  <si>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</si>
  <si>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</si>
  <si>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</si>
  <si>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</si>
  <si>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</si>
  <si>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</si>
  <si>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</si>
  <si>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</si>
  <si>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</si>
  <si>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</si>
  <si>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</si>
  <si>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</si>
  <si>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</si>
  <si>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</si>
  <si>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</si>
  <si>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</si>
  <si>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</si>
  <si>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</si>
  <si>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</si>
  <si>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</si>
  <si>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</si>
  <si>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</si>
  <si>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</si>
  <si>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</si>
  <si>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</si>
  <si>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</si>
  <si>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</si>
  <si>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</si>
  <si>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</si>
  <si>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</si>
  <si>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</si>
  <si>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</si>
  <si>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</si>
  <si>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</si>
  <si>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</si>
  <si>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</si>
  <si>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</si>
  <si>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</si>
  <si>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</si>
  <si>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</si>
  <si>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</si>
  <si>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</si>
  <si>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</si>
  <si>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</si>
  <si>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</si>
  <si>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</si>
  <si>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</si>
  <si>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</si>
  <si>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</si>
  <si>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</si>
  <si>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</si>
  <si>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</si>
  <si>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</si>
  <si>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</si>
  <si>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</si>
  <si>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</si>
  <si>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</si>
  <si>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</si>
  <si>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</si>
  <si>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</si>
  <si>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</si>
  <si>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</si>
  <si>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</si>
  <si>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</si>
  <si>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</si>
  <si>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</si>
  <si>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</si>
  <si>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</si>
  <si>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</si>
  <si>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</si>
  <si>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</si>
  <si>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</si>
  <si>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</si>
  <si>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</si>
  <si>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</si>
  <si>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</si>
  <si>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</si>
  <si>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</si>
  <si>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</si>
  <si>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</si>
  <si>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</si>
  <si>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</si>
  <si>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</si>
  <si>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</si>
  <si>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</si>
  <si>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</si>
  <si>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</si>
  <si>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</si>
  <si>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</si>
  <si>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</si>
  <si>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</si>
  <si>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</si>
  <si>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</si>
  <si>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</si>
  <si>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</si>
  <si>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</si>
  <si>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</si>
  <si>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</si>
  <si>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</si>
  <si>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</si>
  <si>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</si>
  <si>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</si>
  <si>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</si>
  <si>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</si>
  <si>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</si>
  <si>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</si>
  <si>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</si>
  <si>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</si>
  <si>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</si>
  <si>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</si>
  <si>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</si>
  <si>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</si>
  <si>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</si>
  <si>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</si>
  <si>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</si>
  <si>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</si>
  <si>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</si>
  <si>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</si>
  <si>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</si>
  <si>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</si>
  <si>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</si>
  <si>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</si>
  <si>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</si>
  <si>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</si>
  <si>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</si>
  <si>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</si>
  <si>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</si>
  <si>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</si>
  <si>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</si>
  <si>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</si>
  <si>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</si>
  <si>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</si>
  <si>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</si>
  <si>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</si>
  <si>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</si>
  <si>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</si>
  <si>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</si>
  <si>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</si>
  <si>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</si>
  <si>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</si>
  <si>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</si>
  <si>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</si>
  <si>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</si>
  <si>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</si>
  <si>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</si>
  <si>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</si>
  <si>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</si>
  <si>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</si>
  <si>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</si>
  <si>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</si>
  <si>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</si>
  <si>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</si>
  <si>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</si>
  <si>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</si>
  <si>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</si>
  <si>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</si>
  <si>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</si>
  <si>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</si>
  <si>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</si>
  <si>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</si>
  <si>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</si>
  <si>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</si>
  <si>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</si>
  <si>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</si>
  <si>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</si>
  <si>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</si>
  <si>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</si>
  <si>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</si>
  <si>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</si>
  <si>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</si>
  <si>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</si>
  <si>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</si>
  <si>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</si>
  <si>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</si>
  <si>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</si>
  <si>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</si>
  <si>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</si>
  <si>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</si>
  <si>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</si>
  <si>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</si>
  <si>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</si>
  <si>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</si>
  <si>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</si>
  <si>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</si>
  <si>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</si>
  <si>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</si>
  <si>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</si>
  <si>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</si>
  <si>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</si>
  <si>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</si>
  <si>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</si>
  <si>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</si>
  <si>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</si>
  <si>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</si>
  <si>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</si>
  <si>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</si>
  <si>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</si>
  <si>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</si>
  <si>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</si>
  <si>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</si>
  <si>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</si>
  <si>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</si>
  <si>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</si>
  <si>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</si>
  <si>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</si>
  <si>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</si>
  <si>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</si>
  <si>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</si>
  <si>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</si>
  <si>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</si>
  <si>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</si>
  <si>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</si>
  <si>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</si>
  <si>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</si>
  <si>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</si>
  <si>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</si>
  <si>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</si>
  <si>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</si>
  <si>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</si>
  <si>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</si>
  <si>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</si>
  <si>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</si>
  <si>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</si>
  <si>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</si>
  <si>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</si>
  <si>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</si>
  <si>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</si>
  <si>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</si>
  <si>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</si>
  <si>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</si>
  <si>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</si>
  <si>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</si>
  <si>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</si>
  <si>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</si>
  <si>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</si>
  <si>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</si>
  <si>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</si>
  <si>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</si>
  <si>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</si>
  <si>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</si>
  <si>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</si>
  <si>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</si>
  <si>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</si>
  <si>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</si>
  <si>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</si>
  <si>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</si>
  <si>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</si>
  <si>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</si>
  <si>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</si>
  <si>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</si>
  <si>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</si>
  <si>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</si>
  <si>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</si>
  <si>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</si>
  <si>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</si>
  <si>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</si>
  <si>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</si>
  <si>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</si>
  <si>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</si>
  <si>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</si>
  <si>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</si>
  <si>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</si>
  <si>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</si>
  <si>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</si>
  <si>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</si>
  <si>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</si>
  <si>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</si>
  <si>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</si>
  <si>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</si>
  <si>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</si>
  <si>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</si>
  <si>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</si>
  <si>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</si>
  <si>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</si>
  <si>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</si>
  <si>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</si>
  <si>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</si>
  <si>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</si>
  <si>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</si>
  <si>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</si>
  <si>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</si>
  <si>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</si>
  <si>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</si>
  <si>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</si>
  <si>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</si>
  <si>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</si>
  <si>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</si>
  <si>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</si>
  <si>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</si>
  <si>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</si>
  <si>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</si>
  <si>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</si>
  <si>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</si>
  <si>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</si>
  <si>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</si>
  <si>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</si>
  <si>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</si>
  <si>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</si>
  <si>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</si>
  <si>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</si>
  <si>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</si>
  <si>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</si>
  <si>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</si>
  <si>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</si>
  <si>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</si>
  <si>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</si>
  <si>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</si>
  <si>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</si>
  <si>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</si>
  <si>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</si>
  <si>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</si>
  <si>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</si>
  <si>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</si>
  <si>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</si>
  <si>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</si>
  <si>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</si>
  <si>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</si>
  <si>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</si>
  <si>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</si>
  <si>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</si>
  <si>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</si>
  <si>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</si>
  <si>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</si>
  <si>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</si>
  <si>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</si>
  <si>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</si>
  <si>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</si>
  <si>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</si>
  <si>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</si>
  <si>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</si>
  <si>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</si>
  <si>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</si>
  <si>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</si>
  <si>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</si>
  <si>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</si>
  <si>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</si>
  <si>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</si>
  <si>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</si>
  <si>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</si>
  <si>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</si>
  <si>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</si>
  <si>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</si>
  <si>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</si>
  <si>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</si>
  <si>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</si>
  <si>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</si>
  <si>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</si>
  <si>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</si>
  <si>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</si>
  <si>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</si>
  <si>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</si>
  <si>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</si>
  <si>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</si>
  <si>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</si>
  <si>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</si>
  <si>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</si>
  <si>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</si>
  <si>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</si>
  <si>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</si>
  <si>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</si>
  <si>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</si>
  <si>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</si>
  <si>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</si>
  <si>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</si>
  <si>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</si>
  <si>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</si>
  <si>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</si>
  <si>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</si>
  <si>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</si>
  <si>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</si>
  <si>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</si>
  <si>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</si>
  <si>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</si>
  <si>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</si>
  <si>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</si>
  <si>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</si>
  <si>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</si>
  <si>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</si>
  <si>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</si>
  <si>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</si>
  <si>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</si>
  <si>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</si>
  <si>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</si>
  <si>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</si>
  <si>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</si>
  <si>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</si>
  <si>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</si>
  <si>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</si>
  <si>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</si>
  <si>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</si>
  <si>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</si>
  <si>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</si>
  <si>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</si>
  <si>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</si>
  <si>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</si>
  <si>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</si>
  <si>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</si>
  <si>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</si>
  <si>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</si>
  <si>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</si>
  <si>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</si>
  <si>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</si>
  <si>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</si>
  <si>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</si>
  <si>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</si>
  <si>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</si>
  <si>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</si>
  <si>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</si>
  <si>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</si>
  <si>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</si>
  <si>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</si>
  <si>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</si>
  <si>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</si>
  <si>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</si>
  <si>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</si>
  <si>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</si>
  <si>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</si>
  <si>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</si>
  <si>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</si>
  <si>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</si>
  <si>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</si>
  <si>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</si>
  <si>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</si>
  <si>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</si>
  <si>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</si>
  <si>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</si>
  <si>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</si>
  <si>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</si>
  <si>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</si>
  <si>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</si>
  <si>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</si>
  <si>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</si>
  <si>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</si>
  <si>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</si>
  <si>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</si>
  <si>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</si>
  <si>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</si>
  <si>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</si>
  <si>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</si>
  <si>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</si>
  <si>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</si>
  <si>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</si>
  <si>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</si>
  <si>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</si>
  <si>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</si>
  <si>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</si>
  <si>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</si>
  <si>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</si>
  <si>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</si>
  <si>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</si>
  <si>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</si>
  <si>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</si>
  <si>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</si>
  <si>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</si>
  <si>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</si>
  <si>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</si>
  <si>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</si>
  <si>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</si>
  <si>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</si>
  <si>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</si>
  <si>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</si>
  <si>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</si>
  <si>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</si>
  <si>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</si>
  <si>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</si>
  <si>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</si>
  <si>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</si>
  <si>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</si>
  <si>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</si>
  <si>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</si>
  <si>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</si>
  <si>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</si>
  <si>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</si>
  <si>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</si>
  <si>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</si>
  <si>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</si>
  <si>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</si>
  <si>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</si>
  <si>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</si>
  <si>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</si>
  <si>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</si>
  <si>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</si>
  <si>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</si>
  <si>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</si>
  <si>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</si>
  <si>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</si>
  <si>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</si>
  <si>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</si>
  <si>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</si>
  <si>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</si>
  <si>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</si>
  <si>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</si>
  <si>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</si>
  <si>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</si>
  <si>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</si>
  <si>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</si>
  <si>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</si>
  <si>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</si>
  <si>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</si>
  <si>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</si>
  <si>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</si>
  <si>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</si>
  <si>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</si>
  <si>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</si>
  <si>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</si>
  <si>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</si>
  <si>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</si>
  <si>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</si>
  <si>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</si>
  <si>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</si>
  <si>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</si>
  <si>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</si>
  <si>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</si>
  <si>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</si>
  <si>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</si>
  <si>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</si>
  <si>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</si>
  <si>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</si>
  <si>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</si>
  <si>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</si>
  <si>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</si>
  <si>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</si>
  <si>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</si>
  <si>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</si>
  <si>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</si>
  <si>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</si>
  <si>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</si>
  <si>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</si>
  <si>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</si>
  <si>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</si>
  <si>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</si>
  <si>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</si>
  <si>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</si>
  <si>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</si>
  <si>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</si>
  <si>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</si>
  <si>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</si>
  <si>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</si>
  <si>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</si>
  <si>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</si>
  <si>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</si>
  <si>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</si>
  <si>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</si>
  <si>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</si>
  <si>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</si>
  <si>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</si>
  <si>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</si>
  <si>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</si>
  <si>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</si>
  <si>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</si>
  <si>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</si>
  <si>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</si>
  <si>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</si>
  <si>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</si>
  <si>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</si>
  <si>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</si>
  <si>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</si>
  <si>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</si>
  <si>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</si>
  <si>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</si>
  <si>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</si>
  <si>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</si>
  <si>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</si>
  <si>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</si>
  <si>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</si>
  <si>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</si>
  <si>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</si>
  <si>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</si>
  <si>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</si>
  <si>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</si>
  <si>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</si>
  <si>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</si>
  <si>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</si>
  <si>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</si>
  <si>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</si>
  <si>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</si>
  <si>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</si>
  <si>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</si>
  <si>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</si>
  <si>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</si>
  <si>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</si>
  <si>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</si>
  <si>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</si>
  <si>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</si>
  <si>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</si>
  <si>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</si>
  <si>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</si>
  <si>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</si>
  <si>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</si>
  <si>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</si>
  <si>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</si>
  <si>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</si>
  <si>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</si>
  <si>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</si>
  <si>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</si>
  <si>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</si>
  <si>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</si>
  <si>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</si>
  <si>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</si>
  <si>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</si>
  <si>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</si>
  <si>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</si>
  <si>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</si>
  <si>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</si>
  <si>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</si>
  <si>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</si>
  <si>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</si>
  <si>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</si>
  <si>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</si>
  <si>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</si>
  <si>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</si>
  <si>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</si>
  <si>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</si>
  <si>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</si>
  <si>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</si>
  <si>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</si>
  <si>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</si>
  <si>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</si>
  <si>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</si>
  <si>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</si>
  <si>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</si>
  <si>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</si>
  <si>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</si>
  <si>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</si>
  <si>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</si>
  <si>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</si>
  <si>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</si>
  <si>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</si>
  <si>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</si>
  <si>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</si>
  <si>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</si>
  <si>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</si>
  <si>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</si>
  <si>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</si>
  <si>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</si>
  <si>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</si>
  <si>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</si>
  <si>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</si>
  <si>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</si>
  <si>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</si>
  <si>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</si>
  <si>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</si>
  <si>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</si>
  <si>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</si>
  <si>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</si>
  <si>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</si>
  <si>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</si>
  <si>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</si>
  <si>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</si>
  <si>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</si>
  <si>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</si>
  <si>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</si>
  <si>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</si>
  <si>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</si>
  <si>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</si>
  <si>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</si>
  <si>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</si>
  <si>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</si>
  <si>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</si>
  <si>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</si>
  <si>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</si>
  <si>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</si>
  <si>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</si>
  <si>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</si>
  <si>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</si>
  <si>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</si>
  <si>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</si>
  <si>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</si>
  <si>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</si>
  <si>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</si>
  <si>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</si>
  <si>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</si>
  <si>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</si>
  <si>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</si>
  <si>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</si>
  <si>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</si>
  <si>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</si>
  <si>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</si>
  <si>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</si>
  <si>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</si>
  <si>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</si>
  <si>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</si>
  <si>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</si>
  <si>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</si>
  <si>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</si>
  <si>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</si>
  <si>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</si>
  <si>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</si>
  <si>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</si>
  <si>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</si>
  <si>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</si>
  <si>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</si>
  <si>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</si>
  <si>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</si>
  <si>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</si>
  <si>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</si>
  <si>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</si>
  <si>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</si>
  <si>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</si>
  <si>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</si>
  <si>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</si>
  <si>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</si>
  <si>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</si>
  <si>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</si>
  <si>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</si>
  <si>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</si>
  <si>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</si>
  <si>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</si>
  <si>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</si>
  <si>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</si>
  <si>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</si>
  <si>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</si>
  <si>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</si>
  <si>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</si>
  <si>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</si>
  <si>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</si>
  <si>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</si>
  <si>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</si>
  <si>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</si>
  <si>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</si>
  <si>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</si>
  <si>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</si>
  <si>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</si>
  <si>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</si>
  <si>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</si>
  <si>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</si>
  <si>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</si>
  <si>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</si>
  <si>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</si>
  <si>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</si>
  <si>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</si>
  <si>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</si>
  <si>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</si>
  <si>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</si>
  <si>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</si>
  <si>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</si>
  <si>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</si>
  <si>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</si>
  <si>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</si>
  <si>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</si>
  <si>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</si>
  <si>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</si>
  <si>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</si>
  <si>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</si>
  <si>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</si>
  <si>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</si>
  <si>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</si>
  <si>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</si>
  <si>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</si>
  <si>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</si>
  <si>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</si>
  <si>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</si>
  <si>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</si>
  <si>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</si>
  <si>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</si>
  <si>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</si>
  <si>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</si>
  <si>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</si>
  <si>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</si>
  <si>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</si>
  <si>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</si>
  <si>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</si>
  <si>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</si>
  <si>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</si>
  <si>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</si>
  <si>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</si>
  <si>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</si>
  <si>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</si>
  <si>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</si>
  <si>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</si>
  <si>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</si>
  <si>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</si>
  <si>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</si>
  <si>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</si>
  <si>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</si>
  <si>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</si>
  <si>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</si>
  <si>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</si>
  <si>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</si>
  <si>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</si>
  <si>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</si>
  <si>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</si>
  <si>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</si>
  <si>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</si>
  <si>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</si>
  <si>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</si>
  <si>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</si>
  <si>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</si>
  <si>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</si>
  <si>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</si>
  <si>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</si>
  <si>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</si>
  <si>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</si>
  <si>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</si>
  <si>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</si>
  <si>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</si>
  <si>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</si>
  <si>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</si>
  <si>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</si>
  <si>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</si>
  <si>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</si>
  <si>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</si>
  <si>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</si>
  <si>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</si>
  <si>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</si>
  <si>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</si>
  <si>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</si>
  <si>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</si>
  <si>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</si>
  <si>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</si>
  <si>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</si>
  <si>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</si>
  <si>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</si>
  <si>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</si>
  <si>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</si>
  <si>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</si>
  <si>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</si>
  <si>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</si>
  <si>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</si>
  <si>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</si>
  <si>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</si>
  <si>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</si>
  <si>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</si>
  <si>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</si>
  <si>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</si>
  <si>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</si>
  <si>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</si>
  <si>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</si>
  <si>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</si>
  <si>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</si>
  <si>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</si>
  <si>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</si>
  <si>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</si>
  <si>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</si>
  <si>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</si>
  <si>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</si>
  <si>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</si>
  <si>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</si>
  <si>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</si>
  <si>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</si>
  <si>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</si>
  <si>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</si>
  <si>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</si>
  <si>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</si>
  <si>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</si>
  <si>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</si>
  <si>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</si>
  <si>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</si>
  <si>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</si>
  <si>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</si>
  <si>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</si>
  <si>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</si>
  <si>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</si>
  <si>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</si>
  <si>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</si>
  <si>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</si>
  <si>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</si>
  <si>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</si>
  <si>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</si>
  <si>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</si>
  <si>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</si>
  <si>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</si>
  <si>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</si>
  <si>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</si>
  <si>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</si>
  <si>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</si>
  <si>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</si>
  <si>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</si>
  <si>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</si>
  <si>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</si>
  <si>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</si>
  <si>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</si>
  <si>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</si>
  <si>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</si>
  <si>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</si>
  <si>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</si>
  <si>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</si>
  <si>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</si>
  <si>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</si>
  <si>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</si>
  <si>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</si>
  <si>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</si>
  <si>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</si>
  <si>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</si>
  <si>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</si>
  <si>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</si>
  <si>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</si>
  <si>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</si>
  <si>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</si>
  <si>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</si>
  <si>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</si>
  <si>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</si>
  <si>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</si>
  <si>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</si>
  <si>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</si>
  <si>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</si>
  <si>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</si>
  <si>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</si>
  <si>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</si>
  <si>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</si>
  <si>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</si>
  <si>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</si>
  <si>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</si>
  <si>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</si>
  <si>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</si>
  <si>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</si>
  <si>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</si>
  <si>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</si>
  <si>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</si>
  <si>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</si>
  <si>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</si>
  <si>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</si>
  <si>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</si>
  <si>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</si>
  <si>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</si>
  <si>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</si>
  <si>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</si>
  <si>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</si>
  <si>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</si>
  <si>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</si>
  <si>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</si>
  <si>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</si>
  <si>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</si>
  <si>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</si>
  <si>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</si>
  <si>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</si>
  <si>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</si>
  <si>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</si>
  <si>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</si>
  <si>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</si>
  <si>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</si>
  <si>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</si>
  <si>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</si>
  <si>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</si>
  <si>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</si>
  <si>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</si>
  <si>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</si>
  <si>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</si>
  <si>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</si>
  <si>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</si>
  <si>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</si>
  <si>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</si>
  <si>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</si>
  <si>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</si>
  <si>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</si>
  <si>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</si>
  <si>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</si>
  <si>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</si>
  <si>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</si>
  <si>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</si>
  <si>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</si>
  <si>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</si>
  <si>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</si>
  <si>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</si>
  <si>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</si>
  <si>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</si>
  <si>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</si>
  <si>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</si>
  <si>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</si>
  <si>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</si>
  <si>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</si>
  <si>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</si>
  <si>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</si>
  <si>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</si>
  <si>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</si>
  <si>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</si>
  <si>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</si>
  <si>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</si>
  <si>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</si>
  <si>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</si>
  <si>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</si>
  <si>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</si>
  <si>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</si>
  <si>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</si>
  <si>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</si>
  <si>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</si>
  <si>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</si>
  <si>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</si>
  <si>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</si>
  <si>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</si>
  <si>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</si>
  <si>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</si>
  <si>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</si>
  <si>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</si>
  <si>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</si>
  <si>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</si>
  <si>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</si>
  <si>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</si>
  <si>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</si>
  <si>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</si>
  <si>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</si>
  <si>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</si>
  <si>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</si>
  <si>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</si>
  <si>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</si>
  <si>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</si>
  <si>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</si>
  <si>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</si>
  <si>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</si>
  <si>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</si>
  <si>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</si>
  <si>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</si>
  <si>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</si>
  <si>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</si>
  <si>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</si>
  <si>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</si>
  <si>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</si>
  <si>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</si>
  <si>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</si>
  <si>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</si>
  <si>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</si>
  <si>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</si>
  <si>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</si>
  <si>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</si>
  <si>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</si>
  <si>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</si>
  <si>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</si>
  <si>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</si>
  <si>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</si>
  <si>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</si>
  <si>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</si>
  <si>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</si>
  <si>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</si>
  <si>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</si>
  <si>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</si>
  <si>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</si>
  <si>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</si>
  <si>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</si>
  <si>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</si>
  <si>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</si>
  <si>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</si>
  <si>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</si>
  <si>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</si>
  <si>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</si>
  <si>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</si>
  <si>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</si>
  <si>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</si>
  <si>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</si>
  <si>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</si>
  <si>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</si>
  <si>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</si>
  <si>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</si>
  <si>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</si>
  <si>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</si>
  <si>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</si>
  <si>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</si>
  <si>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</si>
  <si>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</si>
  <si>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</si>
  <si>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</si>
  <si>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</si>
  <si>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</si>
  <si>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</si>
  <si>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</si>
  <si>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</si>
  <si>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</si>
  <si>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</si>
  <si>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</si>
  <si>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</si>
  <si>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</si>
  <si>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</si>
  <si>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</si>
  <si>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</si>
  <si>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</si>
  <si>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</si>
  <si>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</si>
  <si>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</si>
  <si>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</si>
  <si>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</si>
  <si>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</si>
  <si>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</si>
  <si>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</si>
  <si>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</si>
  <si>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</si>
  <si>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</si>
  <si>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</si>
  <si>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</si>
  <si>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</si>
  <si>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</si>
  <si>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</si>
  <si>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</si>
  <si>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</si>
  <si>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</si>
  <si>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</si>
  <si>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</si>
  <si>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</si>
  <si>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</si>
  <si>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</si>
  <si>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</si>
  <si>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</si>
  <si>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</si>
  <si>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</si>
  <si>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</si>
  <si>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</si>
  <si>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</si>
  <si>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</si>
  <si>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</si>
  <si>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</si>
  <si>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</si>
  <si>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</si>
  <si>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</si>
  <si>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</si>
  <si>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</si>
  <si>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</si>
  <si>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</si>
  <si>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</si>
  <si>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</si>
  <si>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</si>
  <si>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</si>
  <si>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</si>
  <si>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</si>
  <si>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</si>
  <si>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</si>
  <si>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</si>
  <si>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</si>
  <si>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</si>
  <si>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</si>
  <si>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</si>
  <si>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</si>
  <si>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</si>
  <si>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</si>
  <si>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</si>
  <si>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</si>
  <si>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</si>
  <si>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</si>
  <si>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</si>
  <si>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</si>
  <si>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</si>
  <si>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</si>
  <si>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</si>
  <si>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</si>
  <si>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</si>
  <si>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</si>
  <si>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</si>
  <si>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</si>
  <si>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</si>
  <si>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</si>
  <si>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</si>
  <si>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</si>
  <si>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</si>
  <si>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</si>
  <si>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</si>
  <si>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</si>
  <si>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</si>
  <si>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</si>
  <si>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</si>
  <si>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</si>
  <si>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</si>
  <si>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</si>
  <si>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</si>
  <si>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</si>
  <si>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</si>
  <si>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</si>
  <si>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</si>
  <si>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</si>
  <si>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</si>
  <si>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</si>
  <si>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</si>
  <si>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</si>
  <si>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</si>
  <si>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</si>
  <si>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</si>
  <si>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</si>
  <si>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</si>
  <si>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</si>
  <si>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</si>
  <si>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</si>
  <si>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</si>
  <si>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</si>
  <si>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</si>
  <si>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</si>
  <si>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</si>
  <si>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</si>
  <si>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</si>
  <si>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</si>
  <si>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</si>
  <si>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</si>
  <si>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</si>
  <si>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</si>
  <si>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</si>
  <si>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</si>
  <si>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</si>
  <si>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</si>
  <si>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</si>
  <si>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</si>
  <si>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</si>
  <si>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</si>
  <si>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</si>
  <si>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</si>
  <si>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</si>
  <si>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</si>
  <si>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</si>
  <si>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</si>
  <si>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</si>
  <si>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</si>
  <si>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</si>
  <si>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</si>
  <si>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</si>
  <si>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</si>
  <si>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</si>
  <si>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</si>
  <si>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</si>
  <si>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</si>
  <si>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</si>
  <si>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</si>
  <si>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</si>
  <si>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</si>
  <si>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</si>
  <si>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</si>
  <si>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</si>
  <si>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</si>
  <si>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</si>
  <si>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</si>
  <si>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</si>
  <si>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</si>
  <si>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</si>
  <si>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</si>
  <si>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</si>
  <si>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</si>
  <si>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</si>
  <si>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</si>
  <si>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</si>
  <si>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</si>
  <si>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</si>
  <si>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</si>
  <si>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</si>
  <si>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</si>
  <si>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</si>
  <si>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</si>
  <si>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</si>
  <si>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</si>
  <si>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</si>
  <si>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</si>
  <si>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</si>
  <si>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</si>
  <si>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</si>
  <si>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</si>
  <si>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</si>
  <si>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</si>
  <si>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</si>
  <si>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</si>
  <si>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</si>
  <si>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</si>
  <si>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</si>
  <si>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</si>
  <si>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</si>
  <si>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</si>
  <si>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</si>
  <si>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</si>
  <si>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</si>
  <si>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</si>
  <si>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</si>
  <si>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</si>
  <si>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</si>
  <si>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</si>
  <si>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</si>
  <si>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</si>
  <si>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</si>
  <si>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</si>
  <si>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</si>
  <si>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</si>
  <si>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</si>
  <si>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</si>
  <si>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</si>
  <si>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</si>
  <si>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</si>
  <si>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</si>
  <si>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</si>
  <si>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</si>
  <si>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</si>
  <si>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</si>
  <si>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</si>
  <si>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</si>
  <si>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</si>
  <si>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</si>
  <si>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</si>
  <si>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</si>
  <si>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</si>
  <si>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</si>
  <si>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</si>
  <si>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</si>
  <si>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</si>
  <si>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</si>
  <si>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</si>
  <si>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</si>
  <si>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</si>
  <si>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</si>
  <si>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</si>
  <si>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</si>
  <si>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</si>
  <si>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</si>
  <si>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</si>
  <si>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</si>
  <si>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</si>
  <si>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</si>
  <si>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</si>
  <si>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</si>
  <si>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</si>
  <si>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</si>
  <si>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</si>
  <si>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</si>
  <si>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</si>
  <si>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</si>
  <si>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</si>
  <si>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</si>
  <si>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</si>
  <si>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</si>
  <si>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</si>
  <si>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</si>
  <si>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</si>
  <si>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</si>
  <si>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</si>
  <si>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</si>
  <si>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</si>
  <si>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</si>
  <si>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</si>
  <si>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</si>
  <si>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</si>
  <si>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</si>
  <si>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</si>
  <si>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</si>
  <si>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</si>
  <si>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</si>
  <si>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</si>
  <si>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</si>
  <si>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</si>
  <si>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</si>
  <si>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</si>
  <si>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</si>
  <si>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</si>
  <si>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</si>
  <si>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</si>
  <si>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</si>
  <si>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</si>
  <si>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</si>
  <si>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</si>
  <si>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</si>
  <si>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</si>
  <si>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</si>
  <si>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</si>
  <si>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</si>
  <si>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</si>
  <si>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</si>
  <si>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</si>
  <si>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</si>
  <si>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</si>
  <si>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</si>
  <si>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</si>
  <si>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</si>
  <si>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</si>
  <si>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</si>
  <si>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</si>
  <si>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</si>
  <si>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</si>
  <si>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</si>
  <si>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</si>
  <si>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</si>
  <si>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</si>
  <si>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</si>
  <si>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</si>
  <si>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</si>
  <si>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</si>
  <si>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</si>
  <si>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</si>
  <si>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</si>
  <si>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</si>
  <si>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</si>
  <si>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</si>
  <si>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</si>
  <si>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</si>
  <si>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</si>
  <si>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</si>
  <si>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</si>
  <si>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</si>
  <si>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</si>
  <si>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</si>
  <si>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</si>
  <si>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</si>
  <si>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</si>
  <si>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</si>
  <si>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</si>
  <si>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</si>
  <si>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</si>
  <si>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</si>
  <si>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</si>
  <si>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</si>
  <si>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</si>
  <si>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</si>
  <si>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</si>
  <si>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</si>
  <si>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</si>
  <si>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</si>
  <si>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</si>
  <si>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</si>
  <si>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</si>
  <si>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</si>
  <si>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</si>
  <si>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</si>
  <si>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</si>
  <si>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</si>
  <si>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</si>
  <si>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</si>
  <si>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</si>
  <si>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</si>
  <si>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</si>
  <si>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</si>
  <si>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</si>
  <si>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</si>
  <si>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</si>
  <si>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</si>
  <si>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</si>
  <si>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</si>
  <si>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</si>
  <si>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</si>
  <si>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</si>
  <si>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</si>
  <si>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</si>
  <si>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</si>
  <si>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</si>
  <si>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</si>
  <si>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</si>
  <si>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</si>
  <si>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</si>
  <si>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</si>
  <si>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</si>
  <si>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</si>
  <si>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</si>
  <si>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</si>
  <si>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</si>
  <si>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</si>
  <si>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</si>
  <si>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</si>
  <si>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</si>
  <si>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</si>
  <si>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</si>
  <si>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</si>
  <si>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</si>
  <si>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</si>
  <si>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</si>
  <si>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</si>
  <si>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</si>
  <si>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</si>
  <si>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</si>
  <si>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</si>
  <si>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</si>
  <si>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</si>
  <si>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</si>
  <si>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</si>
  <si>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</si>
  <si>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</si>
  <si>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</si>
  <si>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</si>
  <si>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</si>
  <si>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</si>
  <si>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</si>
  <si>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</si>
  <si>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</si>
  <si>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</si>
  <si>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</si>
  <si>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</si>
  <si>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</si>
  <si>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</si>
  <si>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</si>
  <si>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</si>
  <si>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</si>
  <si>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</si>
  <si>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</si>
  <si>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</si>
  <si>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</si>
  <si>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</si>
  <si>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</si>
  <si>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</si>
  <si>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</si>
  <si>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</si>
  <si>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</si>
  <si>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</si>
  <si>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</si>
  <si>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</si>
  <si>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</si>
  <si>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</si>
  <si>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</si>
  <si>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</si>
  <si>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</si>
  <si>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</si>
  <si>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</si>
  <si>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</si>
  <si>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</si>
  <si>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</si>
  <si>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</si>
  <si>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</si>
  <si>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</si>
  <si>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</si>
  <si>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</si>
  <si>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</si>
  <si>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</si>
  <si>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</si>
  <si>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</si>
  <si>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</si>
  <si>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</si>
  <si>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</si>
  <si>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</si>
  <si>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</si>
  <si>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</si>
  <si>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</si>
  <si>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</si>
  <si>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</si>
  <si>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</si>
  <si>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</si>
  <si>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</si>
  <si>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</si>
  <si>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</si>
  <si>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</si>
  <si>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</si>
  <si>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</si>
  <si>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</si>
  <si>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</si>
  <si>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</si>
  <si>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</si>
  <si>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</si>
  <si>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</si>
  <si>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</si>
  <si>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</si>
  <si>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</si>
  <si>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</si>
  <si>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</si>
  <si>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</si>
  <si>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</si>
  <si>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</si>
  <si>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</si>
  <si>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</si>
  <si>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</si>
  <si>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</si>
  <si>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</si>
  <si>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</si>
  <si>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</si>
  <si>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</si>
  <si>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</si>
  <si>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</si>
  <si>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</si>
  <si>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</si>
  <si>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</si>
  <si>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</si>
  <si>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</si>
  <si>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</si>
  <si>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</si>
  <si>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</si>
  <si>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</si>
  <si>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</si>
  <si>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</si>
  <si>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</si>
  <si>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</si>
  <si>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</si>
  <si>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</si>
  <si>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</si>
  <si>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</si>
  <si>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</si>
  <si>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</si>
  <si>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</si>
  <si>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</si>
  <si>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</si>
  <si>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</si>
  <si>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</si>
  <si>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</si>
  <si>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</si>
  <si>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</si>
  <si>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</si>
  <si>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</si>
  <si>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</si>
  <si>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</si>
  <si>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</si>
  <si>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</si>
  <si>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</si>
  <si>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</si>
  <si>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</si>
  <si>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</si>
  <si>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</si>
  <si>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</si>
  <si>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</si>
  <si>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</si>
  <si>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</si>
  <si>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</si>
  <si>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</si>
  <si>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</si>
  <si>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</si>
  <si>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</si>
  <si>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</si>
  <si>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</si>
  <si>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</si>
  <si>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</si>
  <si>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</si>
  <si>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</si>
  <si>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</si>
  <si>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</si>
  <si>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</si>
  <si>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</si>
  <si>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</si>
  <si>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</si>
  <si>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</si>
  <si>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</si>
  <si>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</si>
  <si>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</si>
  <si>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</si>
  <si>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</si>
  <si>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</si>
  <si>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</si>
  <si>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</si>
  <si>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</si>
  <si>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</si>
  <si>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</si>
  <si>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</si>
  <si>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</si>
  <si>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</si>
  <si>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</si>
  <si>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</si>
  <si>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</si>
  <si>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</si>
  <si>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</si>
  <si>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</si>
  <si>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</si>
  <si>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</si>
  <si>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</si>
  <si>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</si>
  <si>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</si>
  <si>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</si>
  <si>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</si>
  <si>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</si>
  <si>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</si>
  <si>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</si>
  <si>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</si>
  <si>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</si>
  <si>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</si>
  <si>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</si>
  <si>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</si>
  <si>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</si>
  <si>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</si>
  <si>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</si>
  <si>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</si>
  <si>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</si>
  <si>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</si>
  <si>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</si>
  <si>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</si>
  <si>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</si>
  <si>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</si>
  <si>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</si>
  <si>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</si>
  <si>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</si>
  <si>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</si>
  <si>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</si>
  <si>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</si>
  <si>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</si>
  <si>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</si>
  <si>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</si>
  <si>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</si>
  <si>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</si>
  <si>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</si>
  <si>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</si>
  <si>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</si>
  <si>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</si>
  <si>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</si>
  <si>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</si>
  <si>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</si>
  <si>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</si>
  <si>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</si>
  <si>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</si>
  <si>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</si>
  <si>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</si>
  <si>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</si>
  <si>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</si>
  <si>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</si>
  <si>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</si>
  <si>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</si>
  <si>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</si>
  <si>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</si>
  <si>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</si>
  <si>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</si>
  <si>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</si>
  <si>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</si>
  <si>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</si>
  <si>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</si>
  <si>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</si>
  <si>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</si>
  <si>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</si>
  <si>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</si>
  <si>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</si>
  <si>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</si>
  <si>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</si>
  <si>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</si>
  <si>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</si>
  <si>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</si>
  <si>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</si>
  <si>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</si>
  <si>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</si>
  <si>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</si>
  <si>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</si>
  <si>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</si>
  <si>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</si>
  <si>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</si>
  <si>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</si>
  <si>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</si>
  <si>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</si>
  <si>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</si>
  <si>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</si>
  <si>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</si>
  <si>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</si>
  <si>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</si>
  <si>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</si>
  <si>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</si>
  <si>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</si>
  <si>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</si>
  <si>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</si>
  <si>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</si>
  <si>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</si>
  <si>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</si>
  <si>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</si>
  <si>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</si>
  <si>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</si>
  <si>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</si>
  <si>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</si>
  <si>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</si>
  <si>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</si>
  <si>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</si>
  <si>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</si>
  <si>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</si>
  <si>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</si>
  <si>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</si>
  <si>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</si>
  <si>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</si>
  <si>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</si>
  <si>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</si>
  <si>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</si>
  <si>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</si>
  <si>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</si>
  <si>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</si>
  <si>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</si>
  <si>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</si>
  <si>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</si>
  <si>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</si>
  <si>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</si>
  <si>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</si>
  <si>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</si>
  <si>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</si>
  <si>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</si>
  <si>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</si>
  <si>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</si>
  <si>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</si>
  <si>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</si>
  <si>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</si>
  <si>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</si>
  <si>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</si>
  <si>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</si>
  <si>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</si>
  <si>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</si>
  <si>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</si>
  <si>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</si>
  <si>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</si>
  <si>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</si>
  <si>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</si>
  <si>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</si>
  <si>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</si>
  <si>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</si>
  <si>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</si>
  <si>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</si>
  <si>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</si>
  <si>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</si>
  <si>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</si>
  <si>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</si>
  <si>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</si>
  <si>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</si>
  <si>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</si>
  <si>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</si>
  <si>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</si>
  <si>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</si>
  <si>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</si>
  <si>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</si>
  <si>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</si>
  <si>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</si>
  <si>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</si>
  <si>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</si>
  <si>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</si>
  <si>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</si>
  <si>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</si>
  <si>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</si>
  <si>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</si>
  <si>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</si>
  <si>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</si>
  <si>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</si>
  <si>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</si>
  <si>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</si>
  <si>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</si>
  <si>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</si>
  <si>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</si>
  <si>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</si>
  <si>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</si>
  <si>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</si>
  <si>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</si>
  <si>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</si>
  <si>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</si>
  <si>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</si>
  <si>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</si>
  <si>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</si>
  <si>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</si>
  <si>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</si>
  <si>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</si>
  <si>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</si>
  <si>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</si>
  <si>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</si>
  <si>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</si>
  <si>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</si>
  <si>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</si>
  <si>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</si>
  <si>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</si>
  <si>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</si>
  <si>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</si>
  <si>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</si>
  <si>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</si>
  <si>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</si>
  <si>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</si>
  <si>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</si>
  <si>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</si>
  <si>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</si>
  <si>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</si>
  <si>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</si>
  <si>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</si>
  <si>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</si>
  <si>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</si>
  <si>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</si>
  <si>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</si>
  <si>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</si>
  <si>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</si>
  <si>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</si>
  <si>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</si>
  <si>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</si>
  <si>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</si>
  <si>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</si>
  <si>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</si>
  <si>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</si>
  <si>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</si>
  <si>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</si>
  <si>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</si>
  <si>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</si>
  <si>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</si>
  <si>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</si>
  <si>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</si>
  <si>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</si>
  <si>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</si>
  <si>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</si>
  <si>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</si>
  <si>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</si>
  <si>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</si>
  <si>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</si>
  <si>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</si>
  <si>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</si>
  <si>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</si>
  <si>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</si>
  <si>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</si>
  <si>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</si>
  <si>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</si>
  <si>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</si>
  <si>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</si>
  <si>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</si>
  <si>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</si>
  <si>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</si>
  <si>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</si>
  <si>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</si>
  <si>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</si>
  <si>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</si>
  <si>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</si>
  <si>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</si>
  <si>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</si>
  <si>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</si>
  <si>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</si>
  <si>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</si>
  <si>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</si>
  <si>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</si>
  <si>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</si>
  <si>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</si>
  <si>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</si>
  <si>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</si>
  <si>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</si>
  <si>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</si>
  <si>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</si>
  <si>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</si>
  <si>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</si>
  <si>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</si>
  <si>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</si>
  <si>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</si>
  <si>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</si>
  <si>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</si>
  <si>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</si>
  <si>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</si>
  <si>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</si>
  <si>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</si>
  <si>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</si>
  <si>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</si>
  <si>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</si>
  <si>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</si>
  <si>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</si>
  <si>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</si>
  <si>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</si>
  <si>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</si>
  <si>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</si>
  <si>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</si>
  <si>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</si>
  <si>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</si>
  <si>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</si>
  <si>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</si>
  <si>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</si>
  <si>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</si>
  <si>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</si>
  <si>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</si>
  <si>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</si>
  <si>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</si>
  <si>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</si>
  <si>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</si>
  <si>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</si>
  <si>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</si>
  <si>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</si>
  <si>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</si>
  <si>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</si>
  <si>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</si>
  <si>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</si>
  <si>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</si>
  <si>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</si>
  <si>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</si>
  <si>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</si>
  <si>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</si>
  <si>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</si>
  <si>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</si>
  <si>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</si>
  <si>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</si>
  <si>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</si>
  <si>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</si>
  <si>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</si>
  <si>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</si>
  <si>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</si>
  <si>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</si>
  <si>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</si>
  <si>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</si>
  <si>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</si>
  <si>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</si>
  <si>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</si>
  <si>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</si>
  <si>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</si>
  <si>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</si>
  <si>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</si>
  <si>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</si>
  <si>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</si>
  <si>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</si>
  <si>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</si>
  <si>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</si>
  <si>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</si>
  <si>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</si>
  <si>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</si>
  <si>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</si>
  <si>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</si>
  <si>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</si>
  <si>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</si>
  <si>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</si>
  <si>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</si>
  <si>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</si>
  <si>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</si>
  <si>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</si>
  <si>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</si>
  <si>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</si>
  <si>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</si>
  <si>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</si>
  <si>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</si>
  <si>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</si>
  <si>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</si>
  <si>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</si>
  <si>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</si>
  <si>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</si>
  <si>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</si>
  <si>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</si>
  <si>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</si>
  <si>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</si>
  <si>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</si>
  <si>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</si>
  <si>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</si>
  <si>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</si>
  <si>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</si>
  <si>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</si>
  <si>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</si>
  <si>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</si>
  <si>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</si>
  <si>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</si>
  <si>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</si>
  <si>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</si>
  <si>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</si>
  <si>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</si>
  <si>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</si>
  <si>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</si>
  <si>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</si>
  <si>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</si>
  <si>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</si>
  <si>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</si>
  <si>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</si>
  <si>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</si>
  <si>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</si>
  <si>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</si>
  <si>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</si>
  <si>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</si>
  <si>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</si>
  <si>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</si>
  <si>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</si>
  <si>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</si>
  <si>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</si>
  <si>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</si>
  <si>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</si>
  <si>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</si>
  <si>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</si>
  <si>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</si>
  <si>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</si>
  <si>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</si>
  <si>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</si>
  <si>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</si>
  <si>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</si>
  <si>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</si>
  <si>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</si>
  <si>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</si>
  <si>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</si>
  <si>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</si>
  <si>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</si>
  <si>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</si>
  <si>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</si>
  <si>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</si>
  <si>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</si>
  <si>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</si>
  <si>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</si>
  <si>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</si>
  <si>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</si>
  <si>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</si>
  <si>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</si>
  <si>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</si>
  <si>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</si>
  <si>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</si>
  <si>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</si>
  <si>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</si>
  <si>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</si>
  <si>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</si>
  <si>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</si>
  <si>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</si>
  <si>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</si>
  <si>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</si>
  <si>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</si>
  <si>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</si>
  <si>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</si>
  <si>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</si>
  <si>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</si>
  <si>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</si>
  <si>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</si>
  <si>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</si>
  <si>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</si>
  <si>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</si>
  <si>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</si>
  <si>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</si>
  <si>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</si>
  <si>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</si>
  <si>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</si>
  <si>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</si>
  <si>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</si>
  <si>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</si>
  <si>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</si>
  <si>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</si>
  <si>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</si>
  <si>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</si>
  <si>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</si>
  <si>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</si>
  <si>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</si>
  <si>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</si>
  <si>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</si>
  <si>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</si>
  <si>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</si>
  <si>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</si>
  <si>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</si>
  <si>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</si>
  <si>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</si>
  <si>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</si>
  <si>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</si>
  <si>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</si>
  <si>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</si>
  <si>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</si>
  <si>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</si>
  <si>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</si>
  <si>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</si>
  <si>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</si>
  <si>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</si>
  <si>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</si>
  <si>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</si>
  <si>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</si>
  <si>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</si>
  <si>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</si>
  <si>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</si>
  <si>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</si>
  <si>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</si>
  <si>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</si>
  <si>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</si>
  <si>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</si>
  <si>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</si>
  <si>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</si>
  <si>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</si>
  <si>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</si>
  <si>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</si>
  <si>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</si>
  <si>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</si>
  <si>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</si>
  <si>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</si>
  <si>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</si>
  <si>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</si>
  <si>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</si>
  <si>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</si>
  <si>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</si>
  <si>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</si>
  <si>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</si>
  <si>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</si>
  <si>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</si>
  <si>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</si>
  <si>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</si>
  <si>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</si>
  <si>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</si>
  <si>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</si>
  <si>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</si>
  <si>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</si>
  <si>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</si>
  <si>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</si>
  <si>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</si>
  <si>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</si>
  <si>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</si>
  <si>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</si>
  <si>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</si>
  <si>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</si>
  <si>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</si>
  <si>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</si>
  <si>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</si>
  <si>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</si>
  <si>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</si>
  <si>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</si>
  <si>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</si>
  <si>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</si>
  <si>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</si>
  <si>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</si>
  <si>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</si>
  <si>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</si>
  <si>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</si>
  <si>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</si>
  <si>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</si>
  <si>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</si>
  <si>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</si>
  <si>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</si>
  <si>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</si>
  <si>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</si>
  <si>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</si>
  <si>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</si>
  <si>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</si>
  <si>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</si>
  <si>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</si>
  <si>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</si>
  <si>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</si>
  <si>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</si>
  <si>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</si>
  <si>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</si>
  <si>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</si>
  <si>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</si>
  <si>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</si>
  <si>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</si>
  <si>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</si>
  <si>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</si>
  <si>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</si>
  <si>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</si>
  <si>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</si>
  <si>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</si>
  <si>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</si>
  <si>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</si>
  <si>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</si>
  <si>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</si>
  <si>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</si>
  <si>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</si>
  <si>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</si>
  <si>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</si>
  <si>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</si>
  <si>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</si>
  <si>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</si>
  <si>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</si>
  <si>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</si>
  <si>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</si>
  <si>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</si>
  <si>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</si>
  <si>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</si>
  <si>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</si>
  <si>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</si>
  <si>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</si>
  <si>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</si>
  <si>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</si>
  <si>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</si>
  <si>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</si>
  <si>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</si>
  <si>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</si>
  <si>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</si>
  <si>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</si>
  <si>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</si>
  <si>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</si>
  <si>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</si>
  <si>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</si>
  <si>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</si>
  <si>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</si>
  <si>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</si>
  <si>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</si>
  <si>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</si>
  <si>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</si>
  <si>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</si>
  <si>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</si>
  <si>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</si>
  <si>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</si>
  <si>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</si>
  <si>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</si>
  <si>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</si>
  <si>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</si>
  <si>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</si>
  <si>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</si>
  <si>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</si>
  <si>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</si>
  <si>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</si>
  <si>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</si>
  <si>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</si>
  <si>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</si>
  <si>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</si>
  <si>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</si>
  <si>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</si>
  <si>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</si>
  <si>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</si>
  <si>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</si>
  <si>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</si>
  <si>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</si>
  <si>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</si>
  <si>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</si>
  <si>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</si>
  <si>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</si>
  <si>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</si>
  <si>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</si>
  <si>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</si>
  <si>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</si>
  <si>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</si>
  <si>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</si>
  <si>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</si>
  <si>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</si>
  <si>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</si>
  <si>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</si>
  <si>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</si>
  <si>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</si>
  <si>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</si>
  <si>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</si>
  <si>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</si>
  <si>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</si>
  <si>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</si>
  <si>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</si>
  <si>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</si>
  <si>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</si>
  <si>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</si>
  <si>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</si>
  <si>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</si>
  <si>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</si>
  <si>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</si>
  <si>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</si>
  <si>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</si>
  <si>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</si>
  <si>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</si>
  <si>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</si>
  <si>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</si>
  <si>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</si>
  <si>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</si>
  <si>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</si>
  <si>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</si>
  <si>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</si>
  <si>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</si>
  <si>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</si>
  <si>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</si>
  <si>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</si>
  <si>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</si>
  <si>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</si>
  <si>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</si>
  <si>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</si>
  <si>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</si>
  <si>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</si>
  <si>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</si>
  <si>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</si>
  <si>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</si>
  <si>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</si>
  <si>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</si>
  <si>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</si>
  <si>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</si>
  <si>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</si>
  <si>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</si>
  <si>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</si>
  <si>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</si>
  <si>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</si>
  <si>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</si>
  <si>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</si>
  <si>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</si>
  <si>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</si>
  <si>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</si>
  <si>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</si>
  <si>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</si>
  <si>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</si>
  <si>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</si>
  <si>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</si>
  <si>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</si>
  <si>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</si>
  <si>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</si>
  <si>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</si>
  <si>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</si>
  <si>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</si>
  <si>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</si>
  <si>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</si>
  <si>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</si>
  <si>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</si>
  <si>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</si>
  <si>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</si>
  <si>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</si>
  <si>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</si>
  <si>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</si>
  <si>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</si>
  <si>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</si>
  <si>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</si>
  <si>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</si>
  <si>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</si>
  <si>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</si>
  <si>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</si>
  <si>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</si>
  <si>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</si>
  <si>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</si>
  <si>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</si>
  <si>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</si>
  <si>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</si>
  <si>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</si>
  <si>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</si>
  <si>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</si>
  <si>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</si>
  <si>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</si>
  <si>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</si>
  <si>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</si>
  <si>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</si>
  <si>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</si>
  <si>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</si>
  <si>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</si>
  <si>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</si>
  <si>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</si>
  <si>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</si>
  <si>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</si>
  <si>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</si>
  <si>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</si>
  <si>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</si>
  <si>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</si>
  <si>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</si>
  <si>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</si>
  <si>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</si>
  <si>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</si>
  <si>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</si>
  <si>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</si>
  <si>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</si>
  <si>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</si>
  <si>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</si>
  <si>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</si>
  <si>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</si>
  <si>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</si>
  <si>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</si>
  <si>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</si>
  <si>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</si>
  <si>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</si>
  <si>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</si>
  <si>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</si>
  <si>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</si>
  <si>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</si>
  <si>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</si>
  <si>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</si>
  <si>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</si>
  <si>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</si>
  <si>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</si>
  <si>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</si>
  <si>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</si>
  <si>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</si>
  <si>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</si>
  <si>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</si>
  <si>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</si>
  <si>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</si>
  <si>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</si>
  <si>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</si>
  <si>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</si>
  <si>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</si>
  <si>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</si>
  <si>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</si>
  <si>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</si>
  <si>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</si>
  <si>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</si>
  <si>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</si>
  <si>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</si>
  <si>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</si>
  <si>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</si>
  <si>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</si>
  <si>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</si>
  <si>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</si>
  <si>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</si>
  <si>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</si>
  <si>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</si>
  <si>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</si>
  <si>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</si>
  <si>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</si>
  <si>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</si>
  <si>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</si>
  <si>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</si>
  <si>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</si>
  <si>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</si>
  <si>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</si>
  <si>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</si>
  <si>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</si>
  <si>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</si>
  <si>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</si>
  <si>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</si>
  <si>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</si>
  <si>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</si>
  <si>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</si>
  <si>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</si>
  <si>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</si>
  <si>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</si>
  <si>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</si>
  <si>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</si>
  <si>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</si>
  <si>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</si>
  <si>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</si>
  <si>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</si>
  <si>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</si>
  <si>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</si>
  <si>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</si>
  <si>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</si>
  <si>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</si>
  <si>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</si>
  <si>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</si>
  <si>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</si>
  <si>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</si>
  <si>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</si>
  <si>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</si>
  <si>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</si>
  <si>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</si>
  <si>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</si>
  <si>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</si>
  <si>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</si>
  <si>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</si>
  <si>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</si>
  <si>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</si>
  <si>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</si>
  <si>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</si>
  <si>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</si>
  <si>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</si>
  <si>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</si>
  <si>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</si>
  <si>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</si>
  <si>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</si>
  <si>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</si>
  <si>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</si>
  <si>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</si>
  <si>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</si>
  <si>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</si>
  <si>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</si>
  <si>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</si>
  <si>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</si>
  <si>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</si>
  <si>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</si>
  <si>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</si>
  <si>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</si>
  <si>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</si>
  <si>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</si>
  <si>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</si>
  <si>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</si>
  <si>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</si>
  <si>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</si>
  <si>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</si>
  <si>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</si>
  <si>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</si>
  <si>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</si>
  <si>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</si>
  <si>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</si>
  <si>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</si>
  <si>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</si>
  <si>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</si>
  <si>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</si>
  <si>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</si>
  <si>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</si>
  <si>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</si>
  <si>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</si>
  <si>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</si>
  <si>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</si>
  <si>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</si>
  <si>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</si>
  <si>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</si>
  <si>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</si>
  <si>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</si>
  <si>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</si>
  <si>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</si>
  <si>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</si>
  <si>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</si>
  <si>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</si>
  <si>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</si>
  <si>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</si>
  <si>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</si>
  <si>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</si>
  <si>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</si>
  <si>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</si>
  <si>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</si>
  <si>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</si>
  <si>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</si>
  <si>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</si>
  <si>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</si>
  <si>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</si>
  <si>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</si>
  <si>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</si>
  <si>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</si>
  <si>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</si>
  <si>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</si>
  <si>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</si>
  <si>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</si>
  <si>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</si>
  <si>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</si>
  <si>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</si>
  <si>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</si>
  <si>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</si>
  <si>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</si>
  <si>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</si>
  <si>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</si>
  <si>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</si>
  <si>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</si>
  <si>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</si>
  <si>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</si>
  <si>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</si>
  <si>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</si>
  <si>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</si>
  <si>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</si>
  <si>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</si>
  <si>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</si>
  <si>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</si>
  <si>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</si>
  <si>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</si>
  <si>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</si>
  <si>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</si>
  <si>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</si>
  <si>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</si>
  <si>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</si>
  <si>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</si>
  <si>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</si>
  <si>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</si>
  <si>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</si>
  <si>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</si>
  <si>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</si>
  <si>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</si>
  <si>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</si>
  <si>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</si>
  <si>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</si>
  <si>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</si>
  <si>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</si>
  <si>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</si>
  <si>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</si>
  <si>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</si>
  <si>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</si>
  <si>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</si>
  <si>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</si>
  <si>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</si>
  <si>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</si>
  <si>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</si>
  <si>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</si>
  <si>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</si>
  <si>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</si>
  <si>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</si>
  <si>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</si>
  <si>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</si>
  <si>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</si>
  <si>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</si>
  <si>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</si>
  <si>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</si>
  <si>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</si>
  <si>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</si>
  <si>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</si>
  <si>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</si>
  <si>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</si>
  <si>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</si>
  <si>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</si>
  <si>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</si>
  <si>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</si>
  <si>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</si>
  <si>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</si>
  <si>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</si>
  <si>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</si>
  <si>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</si>
  <si>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</si>
  <si>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</si>
  <si>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</si>
  <si>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</si>
  <si>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</si>
  <si>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</si>
  <si>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</si>
  <si>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</si>
  <si>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</si>
  <si>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</si>
  <si>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</si>
  <si>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</si>
  <si>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</si>
  <si>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</si>
  <si>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</si>
  <si>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</si>
  <si>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</si>
  <si>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</si>
  <si>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</si>
  <si>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</si>
  <si>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</si>
  <si>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</si>
  <si>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</si>
  <si>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</si>
  <si>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</si>
  <si>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</si>
  <si>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</si>
  <si>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</si>
  <si>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</si>
  <si>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</si>
  <si>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</si>
  <si>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</si>
  <si>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</si>
  <si>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</si>
  <si>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</si>
  <si>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</si>
  <si>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</si>
  <si>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</si>
  <si>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</si>
  <si>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</si>
  <si>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</si>
  <si>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</si>
  <si>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</si>
  <si>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</si>
  <si>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</si>
  <si>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</si>
  <si>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</si>
  <si>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</si>
  <si>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</si>
  <si>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</si>
  <si>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</si>
  <si>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</si>
  <si>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</si>
  <si>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</si>
  <si>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</si>
  <si>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</si>
  <si>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</si>
  <si>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</si>
  <si>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</si>
  <si>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</si>
  <si>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</si>
  <si>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</si>
  <si>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</si>
  <si>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</si>
  <si>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</si>
  <si>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</si>
  <si>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</si>
  <si>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</si>
  <si>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</si>
  <si>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</si>
  <si>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</si>
  <si>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</si>
  <si>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</si>
  <si>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</si>
  <si>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</si>
  <si>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</si>
  <si>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</si>
  <si>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</si>
  <si>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</si>
  <si>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</si>
  <si>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</si>
  <si>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</si>
  <si>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</si>
  <si>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</si>
  <si>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</si>
  <si>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</si>
  <si>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</si>
  <si>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</si>
  <si>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</si>
  <si>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</si>
  <si>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</si>
  <si>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</si>
  <si>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</si>
  <si>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</si>
  <si>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</si>
  <si>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</si>
  <si>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</si>
  <si>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</si>
  <si>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</si>
  <si>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</si>
  <si>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</si>
  <si>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</si>
  <si>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</si>
  <si>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</si>
  <si>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</si>
  <si>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</si>
  <si>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</si>
  <si>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</si>
  <si>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</si>
  <si>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</si>
  <si>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</si>
  <si>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</si>
  <si>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</si>
  <si>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</si>
  <si>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</si>
  <si>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</si>
  <si>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</si>
  <si>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</si>
  <si>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</si>
  <si>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</si>
  <si>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</si>
  <si>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</si>
  <si>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</si>
  <si>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</si>
  <si>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</si>
  <si>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</si>
  <si>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</si>
  <si>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</si>
  <si>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</si>
  <si>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</si>
  <si>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</si>
  <si>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</si>
  <si>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</si>
  <si>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</si>
  <si>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</si>
  <si>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</si>
  <si>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</si>
  <si>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</si>
  <si>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</si>
  <si>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</si>
  <si>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</si>
  <si>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</si>
  <si>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</si>
  <si>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</si>
  <si>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</si>
  <si>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</si>
  <si>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</si>
  <si>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</si>
  <si>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</si>
  <si>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</si>
  <si>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</si>
  <si>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</si>
  <si>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</si>
  <si>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</si>
  <si>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</si>
  <si>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</si>
  <si>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</si>
  <si>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</si>
  <si>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</si>
  <si>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</si>
  <si>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</si>
  <si>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</si>
  <si>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</si>
  <si>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</si>
  <si>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</si>
  <si>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</si>
  <si>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</si>
  <si>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</si>
  <si>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</si>
  <si>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</si>
  <si>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</si>
  <si>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</si>
  <si>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</si>
  <si>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</si>
  <si>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</si>
  <si>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</si>
  <si>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</si>
  <si>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</si>
  <si>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</si>
  <si>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</si>
  <si>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</si>
  <si>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</si>
  <si>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</si>
  <si>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</si>
  <si>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</si>
  <si>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</si>
  <si>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</si>
  <si>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</si>
  <si>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</si>
  <si>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</si>
  <si>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</si>
  <si>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</si>
  <si>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</si>
  <si>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</si>
  <si>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</si>
  <si>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</si>
  <si>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</si>
  <si>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</si>
  <si>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</si>
  <si>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</si>
  <si>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</si>
  <si>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</si>
  <si>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</si>
  <si>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</si>
  <si>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</si>
  <si>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</si>
  <si>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</si>
  <si>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</si>
  <si>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</si>
  <si>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</si>
  <si>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</si>
  <si>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</si>
  <si>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</si>
  <si>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</si>
  <si>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</si>
  <si>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</si>
  <si>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</si>
  <si>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</si>
  <si>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</si>
  <si>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</si>
  <si>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</si>
  <si>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</si>
  <si>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</si>
  <si>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</si>
  <si>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</si>
  <si>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</si>
  <si>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</si>
  <si>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</si>
  <si>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</si>
  <si>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</si>
  <si>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</si>
  <si>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</si>
  <si>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</si>
  <si>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</si>
  <si>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</si>
  <si>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</si>
  <si>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</si>
  <si>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</si>
  <si>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</si>
  <si>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</si>
  <si>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</si>
  <si>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</si>
  <si>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</si>
  <si>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</si>
  <si>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</si>
  <si>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</si>
  <si>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</si>
  <si>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</si>
  <si>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</si>
  <si>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</si>
  <si>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</si>
  <si>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</si>
  <si>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</si>
  <si>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</si>
  <si>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</si>
  <si>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</si>
  <si>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</si>
  <si>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</si>
  <si>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</si>
  <si>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</si>
  <si>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</si>
  <si>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</si>
  <si>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</si>
  <si>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</si>
  <si>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</si>
  <si>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</si>
  <si>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</si>
  <si>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</si>
  <si>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</si>
  <si>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</si>
  <si>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</si>
  <si>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</si>
  <si>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</si>
  <si>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</si>
  <si>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</si>
  <si>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</si>
  <si>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</si>
  <si>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</si>
  <si>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</si>
  <si>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</si>
  <si>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</si>
  <si>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</si>
  <si>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</si>
  <si>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</si>
  <si>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</si>
  <si>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</si>
  <si>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</si>
  <si>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</si>
  <si>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</si>
  <si>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</si>
  <si>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</si>
  <si>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</si>
  <si>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</si>
  <si>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</si>
  <si>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</si>
  <si>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</si>
  <si>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</si>
  <si>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</si>
  <si>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</si>
  <si>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</si>
  <si>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</si>
  <si>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</si>
  <si>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</si>
  <si>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</si>
  <si>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</si>
  <si>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</si>
  <si>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</si>
  <si>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</si>
  <si>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</si>
  <si>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</si>
  <si>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</si>
  <si>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</si>
  <si>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</si>
  <si>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</si>
  <si>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</si>
  <si>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</si>
  <si>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</si>
  <si>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</si>
  <si>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</si>
  <si>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</si>
  <si>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</si>
  <si>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</si>
  <si>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</si>
  <si>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</si>
  <si>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</si>
  <si>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</si>
  <si>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</si>
  <si>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</si>
  <si>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</si>
  <si>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</si>
  <si>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</si>
  <si>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</si>
  <si>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</si>
  <si>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</si>
  <si>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</si>
  <si>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</si>
  <si>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</si>
  <si>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</si>
  <si>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</si>
  <si>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</si>
  <si>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</si>
  <si>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</si>
  <si>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</si>
  <si>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</si>
  <si>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</si>
  <si>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</si>
  <si>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</si>
  <si>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</si>
  <si>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</si>
  <si>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</si>
  <si>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</si>
  <si>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</si>
  <si>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</si>
  <si>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</si>
  <si>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</si>
  <si>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</si>
  <si>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</si>
  <si>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</si>
  <si>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</si>
  <si>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</si>
  <si>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</si>
  <si>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</si>
  <si>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</si>
  <si>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</si>
  <si>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</si>
  <si>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</si>
  <si>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</si>
  <si>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</si>
  <si>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</si>
  <si>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</si>
  <si>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</si>
  <si>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</si>
  <si>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</si>
  <si>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</si>
  <si>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</si>
  <si>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</si>
  <si>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</si>
  <si>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</si>
  <si>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</si>
  <si>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</si>
  <si>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</si>
  <si>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</si>
  <si>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</si>
  <si>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</si>
  <si>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</si>
  <si>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</si>
  <si>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</si>
  <si>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</si>
  <si>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</si>
  <si>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</si>
  <si>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</si>
  <si>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</si>
  <si>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</si>
  <si>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</si>
  <si>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</si>
  <si>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</si>
  <si>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</si>
  <si>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</si>
  <si>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</si>
  <si>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</si>
  <si>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</si>
  <si>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</si>
  <si>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</si>
  <si>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</si>
  <si>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</si>
  <si>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</si>
  <si>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</si>
  <si>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</si>
  <si>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</si>
  <si>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</si>
  <si>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</si>
  <si>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</si>
  <si>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</si>
  <si>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</si>
  <si>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</si>
  <si>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</si>
  <si>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</si>
  <si>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</si>
  <si>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</si>
  <si>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</si>
  <si>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</si>
  <si>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</si>
  <si>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</si>
  <si>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</si>
  <si>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</si>
  <si>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</si>
  <si>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</si>
  <si>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</si>
  <si>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</si>
  <si>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</si>
  <si>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</si>
  <si>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</si>
  <si>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</si>
  <si>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</si>
  <si>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</si>
  <si>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</si>
  <si>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</si>
  <si>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</si>
  <si>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</si>
  <si>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</si>
  <si>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</si>
  <si>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</si>
  <si>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</si>
  <si>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</si>
  <si>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</si>
  <si>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</si>
  <si>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</si>
  <si>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</si>
  <si>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</si>
  <si>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</si>
  <si>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</si>
  <si>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</si>
  <si>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</si>
  <si>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</si>
  <si>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</si>
  <si>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</si>
  <si>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</si>
  <si>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</si>
  <si>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</si>
  <si>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</si>
  <si>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</si>
  <si>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</si>
  <si>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</si>
  <si>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</si>
  <si>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</si>
  <si>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</si>
  <si>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</si>
  <si>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</si>
  <si>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</si>
  <si>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</si>
  <si>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</si>
  <si>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</si>
  <si>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</si>
  <si>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</si>
  <si>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</si>
  <si>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</si>
  <si>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</si>
  <si>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</si>
  <si>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</si>
  <si>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</si>
  <si>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</si>
  <si>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</si>
  <si>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</si>
  <si>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</si>
  <si>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</si>
  <si>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</si>
  <si>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</si>
  <si>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</si>
  <si>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</si>
  <si>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</si>
  <si>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</si>
  <si>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</si>
  <si>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</si>
  <si>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</si>
  <si>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</si>
  <si>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</si>
  <si>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</si>
  <si>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</si>
  <si>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</si>
  <si>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</si>
  <si>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</si>
  <si>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</si>
  <si>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</si>
  <si>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</si>
  <si>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</si>
  <si>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</si>
  <si>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</si>
  <si>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</si>
  <si>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</si>
  <si>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</si>
  <si>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</si>
  <si>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</si>
  <si>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</si>
  <si>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</si>
  <si>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</si>
  <si>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</si>
  <si>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</si>
  <si>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</si>
  <si>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</si>
  <si>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</si>
  <si>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</si>
  <si>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</si>
  <si>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</si>
  <si>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</si>
  <si>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</si>
  <si>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</si>
  <si>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</si>
  <si>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</si>
  <si>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</si>
  <si>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</si>
  <si>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</si>
  <si>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</si>
  <si>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</si>
  <si>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</si>
  <si>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</si>
  <si>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</si>
  <si>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</si>
  <si>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</si>
  <si>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</si>
  <si>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</si>
  <si>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</si>
  <si>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</si>
  <si>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</si>
  <si>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</si>
  <si>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</si>
  <si>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</si>
  <si>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</si>
  <si>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</si>
  <si>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</si>
  <si>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</si>
  <si>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</si>
  <si>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</si>
  <si>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</si>
  <si>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</si>
  <si>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</si>
  <si>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</si>
  <si>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</si>
  <si>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</si>
  <si>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</si>
  <si>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</si>
  <si>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</si>
  <si>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</si>
  <si>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</si>
  <si>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</si>
  <si>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</si>
  <si>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</si>
  <si>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</si>
  <si>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</si>
  <si>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</si>
  <si>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</si>
  <si>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</si>
  <si>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</si>
  <si>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</si>
  <si>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</si>
  <si>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</si>
  <si>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</si>
  <si>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</si>
  <si>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</si>
  <si>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</si>
  <si>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</si>
  <si>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</si>
  <si>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</si>
  <si>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</si>
  <si>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</si>
  <si>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</si>
  <si>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</si>
  <si>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</si>
  <si>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</si>
  <si>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</si>
  <si>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</si>
  <si>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</si>
  <si>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</si>
  <si>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</si>
  <si>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</si>
  <si>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</si>
  <si>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</si>
  <si>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</si>
  <si>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</si>
  <si>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</si>
  <si>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</si>
  <si>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</si>
  <si>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</si>
  <si>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</si>
  <si>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</si>
  <si>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</si>
  <si>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</si>
  <si>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</si>
  <si>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</si>
  <si>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</si>
  <si>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</si>
  <si>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</si>
  <si>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</si>
  <si>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</si>
  <si>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</si>
  <si>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</si>
  <si>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</si>
  <si>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</si>
  <si>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</si>
  <si>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</si>
  <si>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</si>
  <si>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</si>
  <si>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</si>
  <si>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</si>
  <si>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</si>
  <si>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</si>
  <si>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</si>
  <si>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</si>
  <si>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</si>
  <si>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</si>
  <si>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</si>
  <si>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</si>
  <si>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</si>
  <si>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</si>
  <si>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</si>
  <si>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</si>
  <si>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</si>
  <si>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</si>
  <si>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</si>
  <si>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</si>
  <si>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</si>
  <si>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</si>
  <si>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</si>
  <si>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</si>
  <si>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</si>
  <si>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</si>
  <si>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</si>
  <si>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</si>
  <si>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</si>
  <si>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</si>
  <si>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</si>
  <si>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</si>
  <si>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</si>
  <si>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</si>
  <si>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</si>
  <si>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</si>
  <si>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</si>
  <si>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</si>
  <si>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</si>
  <si>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</si>
  <si>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</si>
  <si>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</si>
  <si>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</si>
  <si>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</si>
  <si>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</si>
  <si>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</si>
  <si>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</si>
  <si>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</si>
  <si>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</si>
  <si>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</si>
  <si>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</si>
  <si>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</si>
  <si>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</si>
  <si>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</si>
  <si>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</si>
  <si>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</si>
  <si>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</si>
  <si>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</si>
  <si>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</si>
  <si>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</si>
  <si>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</si>
  <si>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</si>
  <si>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</si>
  <si>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</si>
  <si>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</si>
  <si>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</si>
  <si>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</si>
  <si>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</si>
  <si>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</si>
  <si>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</si>
  <si>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</si>
  <si>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</si>
  <si>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</si>
  <si>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</si>
  <si>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</si>
  <si>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</si>
  <si>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</si>
  <si>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</si>
  <si>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</si>
  <si>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</si>
  <si>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</si>
  <si>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</si>
  <si>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</si>
  <si>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</si>
  <si>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</si>
  <si>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</si>
  <si>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</si>
  <si>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</si>
  <si>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</si>
  <si>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</si>
  <si>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</si>
  <si>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</si>
  <si>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</si>
  <si>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</si>
  <si>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</si>
  <si>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</si>
  <si>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</si>
  <si>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</si>
  <si>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</si>
  <si>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</si>
  <si>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</si>
  <si>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</si>
  <si>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</si>
  <si>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</si>
  <si>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</si>
  <si>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</si>
  <si>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</si>
  <si>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</si>
  <si>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</si>
  <si>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</si>
  <si>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</si>
  <si>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</si>
  <si>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</si>
  <si>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</si>
  <si>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</si>
  <si>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</si>
  <si>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</si>
  <si>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</si>
  <si>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</si>
  <si>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</si>
  <si>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</si>
  <si>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</si>
  <si>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</si>
  <si>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</si>
  <si>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</si>
  <si>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</si>
  <si>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</si>
  <si>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</si>
  <si>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</si>
  <si>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</si>
  <si>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</si>
  <si>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</si>
  <si>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</si>
  <si>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</si>
  <si>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</si>
  <si>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</si>
  <si>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</si>
  <si>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</si>
  <si>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</si>
  <si>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</si>
  <si>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</si>
  <si>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</si>
  <si>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</si>
  <si>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</si>
  <si>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</si>
  <si>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</si>
  <si>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</si>
  <si>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</si>
  <si>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</si>
  <si>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</si>
  <si>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</si>
  <si>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</si>
  <si>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</si>
  <si>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</si>
  <si>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</si>
  <si>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</si>
  <si>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</si>
  <si>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</si>
  <si>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</si>
  <si>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</si>
  <si>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</si>
  <si>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</si>
  <si>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</si>
  <si>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</si>
  <si>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</si>
  <si>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</si>
  <si>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</si>
  <si>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</si>
  <si>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</si>
  <si>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</si>
  <si>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</si>
  <si>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</si>
  <si>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</si>
  <si>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</si>
  <si>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</si>
  <si>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</si>
  <si>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</si>
  <si>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</si>
  <si>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</si>
  <si>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</si>
  <si>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</si>
  <si>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</si>
  <si>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</si>
  <si>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</si>
  <si>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</si>
  <si>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</si>
  <si>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</si>
  <si>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</si>
  <si>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</si>
  <si>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</si>
  <si>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</si>
  <si>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</si>
  <si>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</si>
  <si>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</si>
  <si>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</si>
  <si>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</si>
  <si>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</si>
  <si>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</si>
  <si>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</si>
  <si>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</si>
  <si>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</si>
  <si>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</si>
  <si>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</si>
  <si>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</si>
  <si>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</si>
  <si>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</si>
  <si>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</si>
  <si>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</si>
  <si>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</si>
  <si>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</si>
  <si>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</si>
  <si>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</si>
  <si>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</si>
  <si>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</si>
  <si>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</si>
  <si>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</si>
  <si>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</si>
  <si>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</si>
  <si>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</si>
  <si>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</si>
  <si>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</si>
  <si>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</si>
  <si>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</si>
  <si>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</si>
  <si>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</si>
  <si>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</si>
  <si>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</si>
  <si>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</si>
  <si>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</si>
  <si>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</si>
  <si>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</si>
  <si>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</si>
  <si>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</si>
  <si>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</si>
  <si>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</si>
  <si>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</si>
  <si>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</si>
  <si>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</si>
  <si>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</si>
  <si>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</si>
  <si>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</si>
  <si>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</si>
  <si>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</si>
  <si>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</si>
  <si>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</si>
  <si>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</si>
  <si>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</si>
  <si>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</si>
  <si>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</si>
  <si>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</si>
  <si>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</si>
  <si>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</si>
  <si>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</si>
  <si>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</si>
  <si>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</si>
  <si>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</si>
  <si>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</si>
  <si>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</si>
  <si>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</si>
  <si>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</si>
  <si>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</si>
  <si>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</si>
  <si>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</si>
  <si>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</si>
  <si>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</si>
  <si>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</si>
  <si>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</si>
  <si>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</si>
  <si>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</si>
  <si>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</si>
  <si>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</si>
  <si>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</si>
  <si>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</si>
  <si>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</si>
  <si>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</si>
  <si>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</si>
  <si>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</si>
  <si>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</si>
  <si>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</si>
  <si>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</si>
  <si>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</si>
  <si>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</si>
  <si>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</si>
  <si>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</si>
  <si>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</si>
  <si>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</si>
  <si>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</si>
  <si>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</si>
  <si>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</si>
  <si>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</si>
  <si>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</si>
  <si>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</si>
  <si>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</si>
  <si>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</si>
  <si>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</si>
  <si>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</si>
  <si>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</si>
  <si>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</si>
  <si>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</si>
  <si>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</si>
  <si>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</si>
  <si>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</si>
  <si>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</si>
  <si>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</si>
  <si>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</si>
  <si>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</si>
  <si>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</si>
  <si>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</si>
  <si>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</si>
  <si>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</si>
  <si>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</si>
  <si>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</si>
  <si>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</si>
  <si>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</si>
  <si>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</si>
  <si>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</si>
  <si>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</si>
  <si>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</si>
  <si>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</si>
  <si>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</si>
  <si>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</si>
  <si>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</si>
  <si>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</si>
  <si>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</si>
  <si>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</si>
  <si>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</si>
  <si>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</si>
  <si>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</si>
  <si>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</si>
  <si>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</si>
  <si>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</si>
  <si>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</si>
  <si>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</si>
  <si>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</si>
  <si>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</si>
  <si>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</si>
  <si>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</si>
  <si>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</si>
  <si>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</si>
  <si>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</si>
  <si>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</si>
  <si>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</si>
  <si>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</si>
  <si>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</si>
  <si>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</si>
  <si>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</si>
  <si>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</si>
  <si>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</si>
  <si>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</si>
  <si>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</si>
  <si>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</si>
  <si>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</si>
  <si>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</si>
  <si>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</si>
  <si>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</si>
  <si>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</si>
  <si>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</si>
  <si>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</si>
  <si>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</si>
  <si>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</si>
  <si>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</si>
  <si>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</si>
  <si>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</si>
  <si>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</si>
  <si>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</si>
  <si>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</si>
  <si>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</si>
  <si>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</si>
  <si>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</si>
  <si>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</si>
  <si>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</si>
  <si>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</si>
  <si>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</si>
  <si>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</si>
  <si>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</si>
  <si>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</si>
  <si>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</si>
  <si>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</si>
  <si>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</si>
  <si>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</si>
  <si>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</si>
  <si>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</si>
  <si>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</si>
  <si>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</si>
  <si>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</si>
  <si>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</si>
  <si>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</si>
  <si>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</si>
  <si>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</si>
  <si>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</si>
  <si>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</si>
  <si>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</si>
  <si>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</si>
  <si>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</si>
  <si>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</si>
  <si>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</si>
  <si>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</si>
  <si>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</si>
  <si>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</si>
  <si>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</si>
  <si>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</si>
  <si>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</si>
  <si>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</si>
  <si>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</si>
  <si>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</si>
  <si>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</si>
  <si>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</si>
  <si>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</si>
  <si>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</si>
  <si>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</si>
  <si>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</si>
  <si>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</si>
  <si>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</si>
  <si>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</si>
  <si>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</si>
  <si>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</si>
  <si>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</si>
  <si>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</si>
  <si>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</si>
  <si>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</si>
  <si>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</si>
  <si>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</si>
  <si>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</si>
  <si>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</si>
  <si>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</si>
  <si>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</si>
  <si>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</si>
  <si>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</si>
  <si>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</si>
  <si>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</si>
  <si>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</si>
  <si>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</si>
  <si>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</si>
  <si>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</si>
  <si>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</si>
  <si>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</si>
  <si>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</si>
  <si>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</si>
  <si>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</si>
  <si>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</si>
  <si>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</si>
  <si>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</si>
  <si>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</si>
  <si>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</si>
  <si>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</si>
  <si>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</si>
  <si>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</si>
  <si>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</si>
  <si>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</si>
  <si>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</si>
  <si>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</si>
  <si>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</si>
  <si>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</si>
  <si>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</si>
  <si>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</si>
  <si>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</si>
  <si>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</si>
  <si>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</si>
  <si>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</si>
  <si>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</si>
  <si>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</si>
  <si>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</si>
  <si>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</si>
  <si>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</si>
  <si>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</si>
  <si>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</si>
  <si>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</si>
  <si>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</si>
  <si>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</si>
  <si>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</si>
  <si>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</si>
  <si>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</si>
  <si>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</si>
  <si>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</si>
  <si>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</si>
  <si>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</si>
  <si>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</si>
  <si>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</si>
  <si>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</si>
  <si>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</si>
  <si>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</si>
  <si>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</si>
  <si>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</si>
  <si>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</si>
  <si>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</si>
  <si>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</si>
  <si>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</si>
  <si>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</si>
  <si>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</si>
  <si>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</si>
  <si>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</si>
  <si>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</si>
  <si>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</si>
  <si>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</si>
  <si>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</si>
  <si>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</si>
  <si>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</si>
  <si>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</si>
  <si>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</si>
  <si>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</si>
  <si>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</si>
  <si>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</si>
  <si>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</si>
  <si>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</si>
  <si>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</si>
  <si>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</si>
  <si>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</si>
  <si>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</si>
  <si>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</si>
  <si>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</si>
  <si>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</si>
  <si>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</si>
  <si>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</si>
  <si>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</si>
  <si>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</si>
  <si>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</si>
  <si>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</si>
  <si>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</si>
  <si>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</si>
  <si>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</si>
  <si>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</si>
  <si>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</si>
  <si>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</si>
  <si>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</si>
  <si>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</si>
  <si>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</si>
  <si>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</si>
  <si>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</si>
  <si>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</si>
  <si>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</si>
  <si>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</si>
  <si>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</si>
  <si>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</si>
  <si>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</si>
  <si>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</si>
  <si>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</si>
  <si>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</si>
  <si>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</si>
  <si>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</si>
  <si>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</si>
  <si>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</si>
  <si>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</si>
  <si>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</si>
  <si>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</si>
  <si>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</si>
  <si>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</si>
  <si>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</si>
  <si>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</si>
  <si>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</si>
  <si>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</si>
  <si>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</si>
  <si>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</si>
  <si>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</si>
  <si>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</si>
  <si>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</si>
  <si>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</si>
  <si>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</si>
  <si>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</si>
  <si>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</si>
  <si>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</si>
  <si>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</si>
  <si>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</si>
  <si>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</si>
  <si>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</si>
  <si>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</si>
  <si>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</si>
  <si>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</si>
  <si>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</si>
  <si>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</si>
  <si>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</si>
  <si>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</si>
  <si>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</si>
  <si>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</si>
  <si>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</si>
  <si>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</si>
  <si>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</si>
  <si>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</si>
  <si>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</si>
  <si>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</si>
  <si>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</si>
  <si>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</si>
  <si>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</si>
  <si>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</si>
  <si>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</si>
  <si>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</si>
  <si>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</si>
  <si>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</si>
  <si>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</si>
  <si>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</si>
  <si>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</si>
  <si>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</si>
  <si>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</si>
  <si>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</si>
  <si>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</si>
  <si>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</si>
  <si>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</si>
  <si>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</si>
  <si>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</si>
  <si>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</si>
  <si>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</si>
  <si>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</si>
  <si>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</si>
  <si>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</si>
  <si>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</si>
  <si>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</si>
  <si>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</si>
  <si>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</si>
  <si>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</si>
  <si>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</si>
  <si>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</si>
  <si>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</si>
  <si>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</si>
  <si>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</si>
  <si>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</si>
  <si>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</si>
  <si>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</si>
  <si>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</si>
  <si>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</si>
  <si>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</si>
  <si>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</si>
  <si>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</si>
  <si>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</si>
  <si>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</si>
  <si>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</si>
  <si>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</si>
  <si>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</si>
  <si>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</si>
  <si>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</si>
  <si>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</si>
  <si>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</si>
  <si>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</si>
  <si>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</si>
  <si>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</si>
  <si>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</si>
  <si>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</si>
  <si>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</si>
  <si>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</si>
  <si>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</si>
  <si>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</si>
  <si>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</si>
  <si>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</si>
  <si>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</si>
  <si>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</si>
  <si>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</si>
  <si>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</si>
  <si>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</si>
  <si>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</si>
  <si>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</si>
  <si>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</si>
  <si>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</si>
  <si>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</si>
  <si>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</si>
  <si>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</si>
  <si>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</si>
  <si>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</si>
  <si>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</si>
  <si>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</si>
  <si>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</si>
  <si>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</si>
  <si>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</si>
  <si>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</si>
  <si>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</si>
  <si>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</si>
  <si>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</si>
  <si>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</si>
  <si>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</si>
  <si>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</si>
  <si>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</si>
  <si>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</si>
  <si>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</si>
  <si>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</si>
  <si>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</si>
  <si>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</si>
  <si>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</si>
  <si>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</si>
  <si>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</si>
  <si>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</si>
  <si>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</si>
  <si>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</si>
  <si>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</si>
  <si>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</si>
  <si>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</si>
  <si>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</si>
  <si>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</si>
  <si>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</si>
  <si>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</si>
  <si>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</si>
  <si>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</si>
  <si>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</si>
  <si>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</si>
  <si>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</si>
  <si>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</si>
  <si>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</si>
  <si>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</si>
  <si>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</si>
  <si>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</si>
  <si>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</si>
  <si>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</si>
  <si>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</si>
  <si>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</si>
  <si>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</si>
  <si>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</si>
  <si>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</si>
  <si>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</si>
  <si>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</si>
  <si>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</si>
  <si>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</si>
  <si>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</si>
  <si>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</si>
  <si>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</si>
  <si>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</si>
  <si>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</si>
  <si>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</si>
  <si>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</si>
  <si>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</si>
  <si>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</si>
  <si>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</si>
  <si>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</si>
  <si>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</si>
  <si>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</si>
  <si>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</si>
  <si>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</si>
  <si>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</si>
  <si>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</si>
  <si>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</si>
  <si>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</si>
  <si>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</si>
  <si>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</si>
  <si>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</si>
  <si>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</si>
  <si>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</si>
  <si>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</si>
  <si>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</si>
  <si>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</si>
  <si>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</si>
  <si>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</si>
  <si>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</si>
  <si>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</si>
  <si>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</si>
  <si>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</si>
  <si>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</si>
  <si>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</si>
  <si>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</si>
  <si>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</si>
  <si>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</si>
  <si>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</si>
  <si>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</si>
  <si>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</si>
  <si>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</si>
  <si>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</si>
  <si>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</si>
  <si>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</si>
  <si>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</si>
  <si>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</si>
  <si>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</si>
  <si>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</si>
  <si>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</si>
  <si>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</si>
  <si>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</si>
  <si>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</si>
  <si>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</si>
  <si>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</si>
  <si>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</si>
  <si>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</si>
  <si>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</si>
  <si>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</si>
  <si>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</si>
  <si>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</si>
  <si>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</si>
  <si>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</si>
  <si>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</si>
  <si>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</si>
  <si>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</si>
  <si>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</si>
  <si>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</si>
  <si>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</si>
  <si>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</si>
  <si>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</si>
  <si>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</si>
  <si>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</si>
  <si>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</si>
  <si>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</si>
  <si>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</si>
  <si>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</si>
  <si>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</si>
  <si>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</si>
  <si>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</si>
  <si>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</si>
  <si>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</si>
  <si>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</si>
  <si>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</si>
  <si>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</si>
  <si>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</si>
  <si>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</si>
  <si>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</si>
  <si>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</si>
  <si>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</si>
  <si>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</si>
  <si>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</si>
  <si>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</si>
  <si>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</si>
  <si>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</si>
  <si>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</si>
  <si>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</si>
  <si>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</si>
  <si>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</si>
  <si>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</si>
  <si>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</si>
  <si>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</si>
  <si>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</si>
  <si>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</si>
  <si>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</si>
  <si>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</si>
  <si>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</si>
  <si>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</si>
  <si>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</si>
  <si>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</si>
  <si>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</si>
  <si>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</si>
  <si>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</si>
  <si>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</si>
  <si>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</si>
  <si>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</si>
  <si>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</si>
  <si>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</si>
  <si>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</si>
  <si>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</si>
  <si>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</si>
  <si>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</si>
  <si>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</si>
  <si>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</si>
  <si>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</si>
  <si>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</si>
  <si>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</si>
  <si>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</si>
  <si>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</si>
  <si>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</si>
  <si>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</si>
  <si>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</si>
  <si>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</si>
  <si>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</si>
  <si>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</si>
  <si>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</si>
  <si>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</si>
  <si>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</si>
  <si>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</si>
  <si>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</si>
  <si>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</si>
  <si>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</si>
  <si>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</si>
  <si>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</si>
  <si>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</si>
  <si>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</si>
  <si>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</si>
  <si>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</si>
  <si>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</si>
  <si>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</si>
  <si>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</si>
  <si>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</si>
  <si>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</si>
  <si>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</si>
  <si>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</si>
  <si>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</si>
  <si>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</si>
  <si>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</si>
  <si>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</si>
  <si>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</si>
  <si>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</si>
  <si>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</si>
  <si>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</si>
  <si>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</si>
  <si>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</si>
  <si>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</si>
  <si>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</si>
  <si>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</si>
  <si>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</si>
  <si>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</si>
  <si>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</si>
  <si>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</si>
  <si>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</si>
  <si>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</si>
  <si>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</si>
  <si>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</si>
  <si>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</si>
  <si>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</si>
  <si>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</si>
  <si>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</si>
  <si>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</si>
  <si>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</si>
  <si>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</si>
  <si>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</si>
  <si>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</si>
  <si>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</si>
  <si>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</si>
  <si>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</si>
  <si>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</si>
  <si>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</si>
  <si>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</si>
  <si>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</si>
  <si>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</si>
  <si>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</si>
  <si>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</si>
  <si>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</si>
  <si>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</si>
  <si>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</si>
  <si>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</si>
  <si>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</si>
  <si>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</si>
  <si>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</si>
  <si>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</si>
  <si>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</si>
  <si>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</si>
  <si>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</si>
  <si>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</si>
  <si>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</si>
  <si>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</si>
  <si>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</si>
  <si>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</si>
  <si>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</si>
  <si>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</si>
  <si>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</si>
  <si>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</si>
  <si>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</si>
  <si>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</si>
  <si>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</si>
  <si>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</si>
  <si>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</si>
  <si>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</si>
  <si>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</si>
  <si>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</si>
  <si>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</si>
  <si>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</si>
  <si>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</si>
  <si>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</si>
  <si>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</si>
  <si>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</si>
  <si>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</si>
  <si>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</si>
  <si>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</si>
  <si>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</si>
  <si>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</si>
  <si>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</si>
  <si>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</si>
  <si>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</si>
  <si>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</si>
  <si>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</si>
  <si>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</si>
  <si>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</si>
  <si>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</si>
  <si>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</si>
  <si>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</si>
  <si>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</si>
  <si>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</si>
  <si>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</si>
  <si>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</si>
  <si>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</si>
  <si>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</si>
  <si>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</si>
  <si>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</si>
  <si>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</si>
  <si>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</si>
  <si>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</si>
  <si>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</si>
  <si>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</si>
  <si>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</si>
  <si>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</si>
  <si>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</si>
  <si>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</si>
  <si>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</si>
  <si>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</si>
  <si>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</si>
  <si>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</si>
  <si>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</si>
  <si>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</si>
  <si>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</si>
  <si>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</si>
  <si>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</si>
  <si>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</si>
  <si>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</si>
  <si>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</si>
  <si>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</si>
  <si>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</si>
  <si>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</si>
  <si>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</si>
  <si>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</si>
  <si>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</si>
  <si>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</si>
  <si>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</si>
  <si>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</si>
  <si>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</si>
  <si>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</si>
  <si>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</si>
  <si>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</si>
  <si>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</si>
  <si>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</si>
  <si>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</si>
  <si>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</si>
  <si>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</si>
  <si>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</si>
  <si>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</si>
  <si>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</si>
  <si>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</si>
  <si>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</si>
  <si>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</si>
  <si>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</si>
  <si>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</si>
  <si>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</si>
  <si>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</si>
  <si>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</si>
  <si>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</si>
  <si>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</si>
  <si>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</si>
  <si>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</si>
  <si>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</si>
  <si>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</si>
  <si>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</si>
  <si>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</si>
  <si>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</si>
  <si>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</si>
  <si>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</si>
  <si>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</si>
  <si>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</si>
  <si>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</si>
  <si>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</si>
  <si>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</si>
  <si>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</si>
  <si>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</si>
  <si>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</si>
  <si>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</si>
  <si>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</si>
  <si>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</si>
  <si>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</si>
  <si>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</si>
  <si>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</si>
  <si>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</si>
  <si>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</si>
  <si>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</si>
  <si>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</si>
  <si>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</si>
  <si>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</si>
  <si>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</si>
  <si>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</si>
  <si>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</si>
  <si>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</si>
  <si>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</si>
  <si>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</si>
  <si>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</si>
  <si>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</si>
  <si>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</si>
  <si>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</si>
  <si>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</si>
  <si>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</si>
  <si>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</si>
  <si>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</si>
  <si>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</si>
  <si>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</si>
  <si>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</si>
  <si>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</si>
  <si>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</si>
  <si>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</si>
  <si>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</si>
  <si>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</si>
  <si>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</si>
  <si>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</si>
  <si>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</si>
  <si>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</si>
  <si>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</si>
  <si>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</si>
  <si>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</si>
  <si>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</si>
  <si>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</si>
  <si>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</si>
  <si>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</si>
  <si>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</si>
  <si>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</si>
  <si>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</si>
  <si>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</si>
  <si>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</si>
  <si>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</si>
  <si>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</si>
  <si>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</si>
  <si>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</si>
  <si>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</si>
  <si>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</si>
  <si>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</si>
  <si>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</si>
  <si>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</si>
  <si>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</si>
  <si>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</si>
  <si>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</si>
  <si>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</si>
  <si>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</si>
  <si>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</si>
  <si>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</si>
  <si>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</si>
  <si>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</si>
  <si>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</si>
  <si>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</si>
  <si>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</si>
  <si>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</si>
  <si>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</si>
  <si>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</si>
  <si>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</si>
  <si>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</si>
  <si>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</si>
  <si>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</si>
  <si>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</si>
  <si>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</si>
  <si>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</si>
  <si>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</si>
  <si>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</si>
  <si>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</si>
  <si>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</si>
  <si>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</si>
  <si>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</si>
  <si>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</si>
  <si>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</si>
  <si>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</si>
  <si>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</si>
  <si>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</si>
  <si>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</si>
  <si>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</si>
  <si>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</si>
  <si>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</si>
  <si>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</si>
  <si>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</si>
  <si>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</si>
  <si>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</si>
  <si>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</si>
  <si>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</si>
  <si>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</si>
  <si>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</si>
  <si>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</si>
  <si>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</si>
  <si>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</si>
  <si>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</si>
  <si>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</si>
  <si>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</si>
  <si>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</si>
  <si>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</si>
  <si>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</si>
  <si>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</si>
  <si>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</si>
  <si>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</si>
  <si>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</si>
  <si>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</si>
  <si>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</si>
  <si>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</si>
  <si>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</si>
  <si>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</si>
  <si>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</si>
  <si>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</si>
  <si>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</si>
  <si>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</si>
  <si>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</si>
  <si>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</si>
  <si>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</si>
  <si>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</si>
  <si>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</si>
  <si>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</si>
  <si>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</si>
  <si>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</si>
  <si>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</si>
  <si>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</si>
  <si>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</si>
  <si>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</si>
  <si>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</si>
  <si>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</si>
  <si>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</si>
  <si>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</si>
  <si>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</si>
  <si>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</si>
  <si>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</si>
  <si>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</si>
  <si>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</si>
  <si>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</si>
  <si>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</si>
  <si>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</si>
  <si>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</si>
  <si>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</si>
  <si>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</si>
  <si>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</si>
  <si>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</si>
  <si>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</si>
  <si>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</si>
  <si>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</si>
  <si>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</si>
  <si>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</si>
  <si>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</si>
  <si>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</si>
  <si>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</si>
  <si>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</si>
  <si>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</si>
  <si>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</si>
  <si>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</si>
  <si>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</si>
  <si>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</si>
  <si>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</si>
  <si>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</si>
  <si>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</si>
  <si>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</si>
  <si>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</si>
  <si>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</si>
  <si>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</si>
  <si>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</si>
  <si>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</si>
  <si>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</si>
  <si>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</si>
  <si>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</si>
  <si>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</si>
  <si>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</si>
  <si>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</si>
  <si>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</si>
  <si>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</si>
  <si>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</si>
  <si>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</si>
  <si>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</si>
  <si>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</si>
  <si>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</si>
  <si>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</si>
  <si>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</si>
  <si>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</si>
  <si>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</si>
  <si>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</si>
  <si>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</si>
  <si>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</si>
  <si>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</si>
  <si>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</si>
  <si>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</si>
  <si>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</si>
  <si>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</si>
  <si>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</si>
  <si>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</si>
  <si>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</si>
  <si>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</si>
  <si>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</si>
  <si>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</si>
  <si>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</si>
  <si>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</si>
  <si>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</si>
  <si>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</si>
  <si>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</si>
  <si>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</si>
  <si>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</si>
  <si>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</si>
  <si>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</si>
  <si>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</si>
  <si>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</si>
  <si>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</si>
  <si>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</si>
  <si>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</si>
  <si>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</si>
  <si>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</si>
  <si>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</si>
  <si>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</si>
  <si>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</si>
  <si>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</si>
  <si>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</si>
  <si>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</si>
  <si>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</si>
  <si>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</si>
  <si>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</si>
  <si>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</si>
  <si>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</si>
  <si>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</si>
  <si>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</si>
  <si>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</si>
  <si>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</si>
  <si>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</si>
  <si>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</si>
  <si>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</si>
  <si>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</si>
  <si>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</si>
  <si>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</si>
  <si>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</si>
  <si>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</si>
  <si>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</si>
  <si>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</si>
  <si>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</si>
  <si>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</si>
  <si>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</si>
  <si>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</si>
  <si>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</si>
  <si>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</si>
  <si>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</si>
  <si>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</si>
  <si>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</si>
  <si>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</si>
  <si>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</si>
  <si>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</si>
  <si>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</si>
  <si>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</si>
  <si>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</si>
  <si>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</si>
  <si>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</si>
  <si>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</si>
  <si>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</si>
  <si>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</si>
  <si>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</si>
  <si>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</si>
  <si>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</si>
  <si>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</si>
  <si>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</si>
  <si>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</si>
  <si>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</si>
  <si>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</si>
  <si>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</si>
  <si>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</si>
  <si>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</si>
  <si>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</si>
  <si>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</si>
  <si>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</si>
  <si>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</si>
  <si>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</si>
  <si>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</si>
  <si>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</si>
  <si>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</si>
  <si>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</si>
  <si>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</si>
  <si>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</si>
  <si>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</si>
  <si>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</si>
  <si>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</si>
  <si>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</si>
  <si>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</si>
  <si>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</si>
  <si>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</si>
  <si>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</si>
  <si>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</si>
  <si>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</si>
  <si>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</si>
  <si>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</si>
  <si>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</si>
  <si>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</si>
  <si>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</si>
  <si>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</si>
  <si>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</si>
  <si>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</si>
  <si>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</si>
  <si>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</si>
  <si>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</si>
  <si>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</si>
  <si>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</si>
  <si>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</si>
  <si>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</si>
  <si>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</si>
  <si>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</si>
  <si>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</si>
  <si>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</si>
  <si>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</si>
  <si>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</si>
  <si>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</si>
  <si>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</si>
  <si>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</si>
  <si>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</si>
  <si>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</si>
  <si>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</si>
  <si>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</si>
  <si>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</si>
  <si>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</si>
  <si>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</si>
  <si>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</si>
  <si>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</si>
  <si>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</si>
  <si>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</si>
  <si>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</si>
  <si>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</si>
  <si>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</si>
  <si>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</si>
  <si>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</si>
  <si>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</si>
  <si>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</si>
  <si>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</si>
  <si>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</si>
  <si>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</si>
  <si>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</si>
  <si>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</si>
  <si>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</si>
  <si>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</si>
  <si>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</si>
  <si>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</si>
  <si>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</si>
  <si>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</si>
  <si>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</si>
  <si>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</si>
  <si>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</si>
  <si>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</si>
  <si>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</si>
  <si>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</si>
  <si>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</si>
  <si>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</si>
  <si>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</si>
  <si>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</si>
  <si>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</si>
  <si>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</si>
  <si>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</si>
  <si>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</si>
  <si>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</si>
  <si>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</si>
  <si>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</si>
  <si>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</si>
  <si>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</si>
  <si>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</si>
  <si>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</si>
  <si>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</si>
  <si>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</si>
  <si>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</si>
  <si>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</si>
  <si>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</si>
  <si>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</si>
  <si>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</si>
  <si>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</si>
  <si>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</si>
  <si>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</si>
  <si>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</si>
  <si>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</si>
  <si>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</si>
  <si>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</si>
  <si>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</si>
  <si>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</si>
  <si>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</si>
  <si>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</si>
  <si>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</si>
  <si>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</si>
  <si>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</si>
  <si>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</si>
  <si>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</si>
  <si>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</si>
  <si>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</si>
  <si>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</si>
  <si>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</si>
  <si>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</si>
  <si>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</si>
  <si>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</si>
  <si>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</si>
  <si>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</si>
  <si>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</si>
  <si>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</si>
  <si>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</si>
  <si>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</si>
  <si>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</si>
  <si>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</si>
  <si>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</si>
  <si>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</si>
  <si>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</si>
  <si>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</si>
  <si>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</si>
  <si>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</si>
  <si>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</si>
  <si>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</si>
  <si>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</si>
  <si>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</si>
  <si>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</si>
  <si>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</si>
  <si>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</si>
  <si>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</si>
  <si>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</si>
  <si>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</si>
  <si>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</si>
  <si>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</si>
  <si>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</si>
  <si>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</si>
  <si>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</si>
  <si>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</si>
  <si>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</si>
  <si>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</si>
  <si>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</si>
  <si>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</si>
  <si>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</si>
  <si>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</si>
  <si>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</si>
  <si>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</si>
  <si>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</si>
  <si>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</si>
  <si>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</si>
  <si>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</si>
  <si>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</si>
  <si>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</si>
  <si>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</si>
  <si>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</si>
  <si>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</si>
  <si>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</si>
  <si>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</si>
  <si>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</si>
  <si>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</si>
  <si>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</si>
  <si>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</si>
  <si>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</si>
  <si>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</si>
  <si>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</si>
  <si>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</si>
  <si>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</si>
  <si>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</si>
  <si>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</si>
  <si>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</si>
  <si>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</si>
  <si>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</si>
  <si>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</si>
  <si>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</si>
  <si>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</si>
  <si>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</si>
  <si>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</si>
  <si>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</si>
  <si>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</si>
  <si>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</si>
  <si>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</si>
  <si>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</si>
  <si>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</si>
  <si>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</si>
  <si>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</si>
  <si>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</si>
  <si>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</si>
  <si>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</si>
  <si>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</si>
  <si>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</si>
  <si>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</si>
  <si>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</si>
  <si>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</si>
  <si>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</si>
  <si>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</si>
  <si>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</si>
  <si>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</si>
  <si>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</si>
  <si>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</si>
  <si>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</si>
  <si>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</si>
  <si>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</si>
  <si>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</si>
  <si>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</si>
  <si>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</si>
  <si>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</si>
  <si>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</si>
  <si>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</si>
  <si>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</si>
  <si>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</si>
  <si>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</si>
  <si>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</si>
  <si>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</si>
  <si>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</si>
  <si>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</si>
  <si>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</si>
  <si>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</si>
  <si>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</si>
  <si>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</si>
  <si>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</si>
  <si>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</si>
  <si>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</si>
  <si>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</si>
  <si>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</si>
  <si>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</si>
  <si>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</si>
  <si>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</si>
  <si>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</si>
  <si>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</si>
  <si>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</si>
  <si>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</si>
  <si>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</si>
  <si>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</si>
  <si>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</si>
  <si>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</si>
  <si>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</si>
  <si>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</si>
  <si>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</si>
  <si>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</si>
  <si>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</si>
  <si>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</si>
  <si>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</si>
  <si>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</si>
  <si>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</si>
  <si>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</si>
  <si>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</si>
  <si>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</si>
  <si>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</si>
  <si>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</si>
  <si>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</si>
  <si>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</si>
  <si>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</si>
  <si>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</si>
  <si>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</si>
  <si>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</si>
  <si>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</si>
  <si>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</si>
  <si>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</si>
  <si>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</si>
  <si>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</si>
  <si>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</si>
  <si>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</si>
  <si>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</si>
  <si>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</si>
  <si>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</si>
  <si>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</si>
  <si>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</si>
  <si>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</si>
  <si>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</si>
  <si>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</si>
  <si>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</si>
  <si>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</si>
  <si>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</si>
  <si>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</si>
  <si>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</si>
  <si>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</si>
  <si>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</si>
  <si>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</si>
  <si>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</si>
  <si>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</si>
  <si>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</si>
  <si>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</si>
  <si>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</si>
  <si>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</si>
  <si>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</si>
  <si>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</si>
  <si>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</si>
  <si>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</si>
  <si>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</si>
  <si>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</si>
  <si>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</si>
  <si>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</si>
  <si>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</si>
  <si>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</si>
  <si>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</si>
  <si>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</si>
  <si>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</si>
  <si>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</si>
  <si>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</si>
  <si>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</si>
  <si>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</si>
  <si>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</si>
  <si>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</si>
  <si>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</si>
  <si>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</si>
  <si>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</si>
  <si>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</si>
  <si>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</si>
  <si>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</si>
  <si>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</si>
  <si>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</si>
  <si>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</si>
  <si>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</si>
  <si>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</si>
  <si>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</si>
  <si>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</si>
  <si>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</si>
  <si>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</si>
  <si>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</si>
  <si>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</si>
  <si>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</si>
  <si>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</si>
  <si>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</si>
  <si>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</si>
  <si>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</si>
  <si>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</si>
  <si>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</si>
  <si>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</si>
  <si>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</si>
  <si>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</si>
  <si>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</si>
  <si>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</si>
  <si>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</si>
  <si>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</si>
  <si>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</si>
  <si>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</si>
  <si>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</si>
  <si>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</si>
  <si>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</si>
  <si>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</si>
  <si>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</si>
  <si>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</si>
  <si>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</si>
  <si>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</si>
  <si>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</si>
  <si>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</si>
  <si>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</si>
  <si>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</si>
  <si>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</si>
  <si>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</si>
  <si>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</si>
  <si>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</si>
  <si>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</si>
  <si>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</si>
  <si>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</si>
  <si>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</si>
  <si>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</si>
  <si>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</si>
  <si>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</si>
  <si>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</si>
  <si>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</si>
  <si>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</si>
  <si>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</si>
  <si>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</si>
  <si>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</si>
  <si>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</si>
  <si>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</si>
  <si>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</si>
  <si>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</si>
  <si>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</si>
  <si>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</si>
  <si>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</si>
  <si>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</si>
  <si>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</si>
  <si>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</si>
  <si>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</si>
  <si>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</si>
  <si>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</si>
  <si>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</si>
  <si>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</si>
  <si>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</si>
  <si>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</si>
  <si>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</si>
  <si>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</si>
  <si>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</si>
  <si>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</si>
  <si>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</si>
  <si>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</si>
  <si>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</si>
  <si>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</si>
  <si>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</si>
  <si>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</si>
  <si>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</si>
  <si>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</si>
  <si>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</si>
  <si>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</si>
  <si>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</si>
  <si>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</si>
  <si>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</si>
  <si>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</si>
  <si>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</si>
  <si>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</si>
  <si>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</si>
  <si>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</si>
  <si>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</si>
  <si>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</si>
  <si>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</si>
  <si>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</si>
  <si>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</si>
  <si>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</si>
  <si>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</si>
  <si>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</si>
  <si>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</si>
  <si>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</si>
  <si>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</si>
  <si>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</si>
  <si>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</si>
  <si>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</si>
  <si>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</si>
  <si>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</si>
  <si>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</si>
  <si>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</si>
  <si>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</si>
  <si>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</si>
  <si>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</si>
  <si>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</si>
  <si>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</si>
  <si>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</si>
  <si>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</si>
  <si>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</si>
  <si>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</si>
  <si>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</si>
  <si>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</si>
  <si>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</si>
  <si>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</si>
  <si>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</si>
  <si>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</si>
  <si>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</si>
  <si>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</si>
  <si>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</si>
  <si>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</si>
  <si>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</si>
  <si>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</si>
  <si>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</si>
  <si>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</si>
  <si>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</si>
  <si>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</si>
  <si>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</si>
  <si>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</si>
  <si>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</si>
  <si>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</si>
  <si>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</si>
  <si>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</si>
  <si>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</si>
  <si>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</si>
  <si>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</si>
  <si>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</si>
  <si>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</si>
  <si>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</si>
  <si>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</si>
  <si>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</si>
  <si>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</si>
  <si>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</si>
  <si>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</si>
  <si>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</si>
  <si>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</si>
  <si>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</si>
  <si>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</si>
  <si>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</si>
  <si>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</si>
  <si>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</si>
  <si>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</si>
  <si>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</si>
  <si>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</si>
  <si>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</si>
  <si>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</si>
  <si>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</si>
  <si>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</si>
  <si>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</si>
  <si>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</si>
  <si>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</si>
  <si>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</si>
  <si>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</si>
  <si>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</si>
  <si>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</si>
  <si>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</si>
  <si>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</si>
  <si>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</si>
  <si>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</si>
  <si>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</si>
  <si>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</si>
  <si>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</si>
  <si>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</si>
  <si>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</si>
  <si>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</si>
  <si>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</si>
  <si>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</si>
  <si>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</si>
  <si>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</si>
  <si>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</si>
  <si>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</si>
  <si>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</si>
  <si>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</si>
  <si>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</si>
  <si>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</si>
  <si>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</si>
  <si>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</si>
  <si>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</si>
  <si>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</si>
  <si>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</si>
  <si>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</si>
  <si>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</si>
  <si>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</si>
  <si>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</si>
  <si>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</si>
  <si>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</si>
  <si>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</si>
  <si>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</si>
  <si>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</si>
  <si>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</si>
  <si>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</si>
  <si>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</si>
  <si>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</si>
  <si>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</si>
  <si>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</si>
  <si>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</si>
  <si>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</si>
  <si>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</si>
  <si>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</si>
  <si>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</si>
  <si>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</si>
  <si>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</si>
  <si>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</si>
  <si>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</si>
  <si>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</si>
  <si>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</si>
  <si>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</si>
  <si>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</si>
  <si>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</si>
  <si>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</si>
  <si>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</si>
  <si>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</si>
  <si>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</si>
  <si>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</si>
  <si>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</si>
  <si>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</si>
  <si>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</si>
  <si>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</si>
  <si>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</si>
  <si>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</si>
  <si>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</si>
  <si>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</si>
  <si>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</si>
  <si>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</si>
  <si>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</si>
  <si>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</si>
  <si>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</si>
  <si>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</si>
  <si>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</si>
  <si>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</si>
  <si>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</si>
  <si>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</si>
  <si>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</si>
  <si>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</si>
  <si>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</si>
  <si>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</si>
  <si>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</si>
  <si>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</si>
  <si>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</si>
  <si>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</si>
  <si>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</si>
  <si>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</si>
  <si>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</si>
  <si>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</si>
  <si>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</si>
  <si>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</si>
  <si>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</si>
  <si>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</si>
  <si>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</si>
  <si>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</si>
  <si>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</si>
  <si>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</si>
  <si>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</si>
  <si>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</si>
  <si>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</si>
  <si>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</si>
  <si>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</si>
  <si>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</si>
  <si>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</si>
  <si>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</si>
  <si>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</si>
  <si>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</si>
  <si>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</si>
  <si>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</si>
  <si>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</si>
  <si>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</si>
  <si>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</si>
  <si>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</si>
  <si>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</si>
  <si>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</si>
  <si>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</si>
  <si>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</si>
  <si>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</si>
  <si>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</si>
  <si>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</si>
  <si>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</si>
  <si>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</si>
  <si>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</si>
  <si>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</si>
  <si>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</si>
  <si>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</si>
  <si>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</si>
  <si>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</si>
  <si>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</si>
  <si>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</si>
  <si>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</si>
  <si>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</si>
  <si>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</si>
  <si>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</si>
  <si>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</si>
  <si>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</si>
  <si>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</si>
  <si>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</si>
  <si>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</si>
  <si>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</si>
  <si>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</si>
  <si>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</si>
  <si>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</si>
  <si>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</si>
  <si>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</si>
  <si>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</si>
  <si>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</si>
  <si>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</si>
  <si>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</si>
  <si>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</si>
  <si>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</si>
  <si>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</si>
  <si>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</si>
  <si>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</si>
  <si>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</si>
  <si>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</si>
  <si>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</si>
  <si>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</si>
  <si>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</si>
  <si>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</si>
  <si>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</si>
  <si>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</si>
  <si>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</si>
  <si>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</si>
  <si>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</si>
  <si>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</si>
  <si>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</si>
  <si>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</si>
  <si>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</si>
  <si>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</si>
  <si>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</si>
  <si>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</si>
  <si>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</si>
  <si>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</si>
  <si>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</si>
  <si>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</si>
  <si>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</si>
  <si>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</si>
  <si>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</si>
  <si>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</si>
  <si>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</si>
  <si>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</si>
  <si>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</si>
  <si>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</si>
  <si>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</si>
  <si>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</si>
  <si>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</si>
  <si>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</si>
  <si>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</si>
  <si>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</si>
  <si>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</si>
  <si>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</si>
  <si>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</si>
  <si>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</si>
  <si>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</si>
  <si>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</si>
  <si>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</si>
  <si>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</si>
  <si>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</si>
  <si>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</si>
  <si>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</si>
  <si>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</si>
  <si>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</si>
  <si>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</si>
  <si>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</si>
  <si>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</si>
  <si>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</si>
  <si>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</si>
  <si>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</si>
  <si>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</si>
  <si>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</si>
  <si>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</si>
  <si>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</si>
  <si>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</si>
  <si>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</si>
  <si>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</si>
  <si>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</si>
  <si>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</si>
  <si>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</si>
  <si>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</si>
  <si>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</si>
  <si>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</si>
  <si>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</si>
  <si>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</si>
  <si>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</si>
  <si>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</si>
  <si>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</si>
  <si>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</si>
  <si>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</si>
  <si>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</si>
  <si>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</si>
  <si>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</si>
  <si>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</si>
  <si>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</si>
  <si>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</si>
  <si>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</si>
  <si>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</si>
  <si>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</si>
  <si>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</si>
  <si>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</si>
  <si>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</si>
  <si>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</si>
  <si>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</si>
  <si>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</si>
  <si>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</si>
  <si>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</si>
  <si>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</si>
  <si>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</si>
  <si>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</si>
  <si>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</si>
  <si>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</si>
  <si>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</si>
  <si>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</si>
  <si>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</si>
  <si>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</si>
  <si>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</si>
  <si>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</si>
  <si>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</si>
  <si>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</si>
  <si>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</si>
  <si>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</si>
  <si>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</si>
  <si>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</si>
  <si>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</si>
  <si>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</si>
  <si>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</si>
  <si>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</si>
  <si>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</si>
  <si>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</si>
  <si>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</si>
  <si>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</si>
  <si>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</si>
  <si>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</si>
  <si>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</si>
  <si>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</si>
  <si>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</si>
  <si>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</si>
  <si>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</si>
  <si>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</si>
  <si>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</si>
  <si>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</si>
  <si>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</si>
  <si>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</si>
  <si>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</si>
  <si>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</si>
  <si>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</si>
  <si>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</si>
  <si>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</si>
  <si>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</si>
  <si>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</si>
  <si>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</si>
  <si>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</si>
  <si>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</si>
  <si>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</si>
  <si>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</si>
  <si>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</si>
  <si>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</si>
  <si>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</si>
  <si>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</si>
  <si>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</si>
  <si>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</si>
  <si>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</si>
  <si>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</si>
  <si>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</si>
  <si>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</si>
  <si>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</si>
  <si>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</si>
  <si>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</si>
  <si>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</si>
  <si>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</si>
  <si>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</si>
  <si>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</si>
  <si>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</si>
  <si>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</si>
  <si>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</si>
  <si>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</si>
  <si>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</si>
  <si>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</si>
  <si>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</si>
  <si>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</si>
  <si>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</si>
  <si>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</si>
  <si>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</si>
  <si>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</si>
  <si>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</si>
  <si>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</si>
  <si>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</si>
  <si>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</si>
  <si>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</si>
  <si>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</si>
  <si>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</si>
  <si>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</si>
  <si>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</si>
  <si>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</si>
  <si>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</si>
  <si>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</si>
  <si>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</si>
  <si>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</si>
  <si>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</si>
  <si>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</si>
  <si>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</si>
  <si>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</si>
  <si>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</si>
  <si>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</si>
  <si>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</si>
  <si>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</si>
  <si>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</si>
  <si>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</si>
  <si>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</si>
  <si>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</si>
  <si>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</si>
  <si>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</si>
  <si>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</si>
  <si>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</si>
  <si>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</si>
  <si>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</si>
  <si>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</si>
  <si>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</si>
  <si>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</si>
  <si>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</si>
  <si>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</si>
  <si>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</si>
  <si>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</si>
  <si>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</si>
  <si>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</si>
  <si>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</si>
  <si>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</si>
  <si>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</si>
  <si>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</si>
  <si>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</si>
  <si>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</si>
  <si>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</si>
  <si>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</si>
  <si>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</si>
  <si>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</si>
  <si>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</si>
  <si>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</si>
  <si>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</si>
  <si>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</si>
  <si>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</si>
  <si>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</si>
  <si>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</si>
  <si>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</si>
  <si>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</si>
  <si>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</si>
  <si>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</si>
  <si>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</si>
  <si>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</si>
  <si>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</si>
  <si>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</si>
  <si>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</si>
  <si>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</si>
  <si>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</si>
  <si>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</si>
  <si>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</si>
  <si>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</si>
  <si>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</si>
  <si>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</si>
  <si>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</si>
  <si>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</si>
  <si>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</si>
  <si>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</si>
  <si>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</si>
  <si>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</si>
  <si>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</si>
  <si>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</si>
  <si>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</si>
  <si>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</si>
  <si>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</si>
  <si>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</si>
  <si>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</si>
  <si>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</si>
  <si>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</si>
  <si>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</si>
  <si>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</si>
  <si>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</si>
  <si>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</si>
  <si>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</si>
  <si>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</si>
  <si>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</si>
  <si>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</si>
  <si>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</si>
  <si>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</si>
  <si>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</si>
  <si>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</si>
  <si>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</si>
  <si>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</si>
  <si>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</si>
  <si>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</si>
  <si>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</si>
  <si>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</si>
  <si>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</si>
  <si>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</si>
  <si>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</si>
  <si>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</si>
  <si>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</si>
  <si>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</si>
  <si>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</si>
  <si>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</si>
  <si>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</si>
  <si>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</si>
  <si>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</si>
  <si>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</si>
  <si>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</si>
  <si>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</si>
  <si>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</si>
  <si>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</si>
  <si>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</si>
  <si>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</si>
  <si>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</si>
  <si>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</si>
  <si>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</si>
  <si>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</si>
  <si>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</si>
  <si>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</si>
  <si>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</si>
  <si>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</si>
  <si>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</si>
  <si>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</si>
  <si>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</si>
  <si>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</si>
  <si>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</si>
  <si>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</si>
  <si>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</si>
  <si>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</si>
  <si>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</si>
  <si>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</si>
  <si>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</si>
  <si>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</si>
  <si>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</si>
  <si>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</si>
  <si>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</si>
  <si>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</si>
  <si>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</si>
  <si>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</si>
  <si>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</si>
  <si>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</si>
  <si>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</si>
  <si>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</si>
  <si>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</si>
  <si>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</si>
  <si>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</si>
  <si>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</si>
  <si>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</si>
  <si>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</si>
  <si>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</si>
  <si>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</si>
  <si>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</si>
  <si>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</si>
  <si>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</si>
  <si>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</si>
  <si>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</si>
  <si>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</si>
  <si>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</si>
  <si>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</si>
  <si>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</si>
  <si>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</si>
  <si>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</si>
  <si>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</si>
  <si>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</si>
  <si>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</si>
  <si>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</si>
  <si>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</si>
  <si>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</si>
  <si>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</si>
  <si>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</si>
  <si>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</si>
  <si>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</si>
  <si>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</si>
  <si>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</si>
  <si>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</si>
  <si>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</si>
  <si>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</si>
  <si>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</si>
  <si>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</si>
  <si>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</si>
  <si>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</si>
  <si>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</si>
  <si>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</si>
  <si>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</si>
  <si>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</si>
  <si>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</si>
  <si>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</si>
  <si>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</si>
  <si>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</si>
  <si>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</si>
  <si>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</si>
  <si>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</si>
  <si>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</si>
  <si>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</si>
  <si>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</si>
  <si>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</si>
  <si>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</si>
  <si>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</si>
  <si>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</si>
  <si>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</si>
  <si>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</si>
  <si>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</si>
  <si>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</si>
  <si>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</si>
  <si>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</si>
  <si>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</si>
  <si>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</si>
  <si>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</si>
  <si>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</si>
  <si>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</si>
  <si>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</si>
  <si>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</si>
  <si>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</si>
  <si>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</si>
  <si>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</si>
  <si>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</si>
  <si>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</si>
  <si>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</si>
  <si>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</si>
  <si>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</si>
  <si>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</si>
  <si>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</si>
  <si>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</si>
  <si>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</si>
  <si>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</si>
  <si>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</si>
  <si>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</si>
  <si>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</si>
  <si>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</si>
  <si>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</si>
  <si>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</si>
  <si>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</si>
  <si>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</si>
  <si>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</si>
  <si>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</si>
  <si>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</si>
  <si>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</si>
  <si>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</si>
  <si>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</si>
  <si>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</si>
  <si>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</si>
  <si>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</si>
  <si>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</si>
  <si>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</si>
  <si>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</si>
  <si>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</si>
  <si>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</si>
  <si>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</si>
  <si>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</si>
  <si>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</si>
  <si>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</si>
  <si>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</si>
  <si>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</si>
  <si>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</si>
  <si>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</si>
  <si>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</si>
  <si>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</si>
  <si>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</si>
  <si>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</si>
  <si>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</si>
  <si>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</si>
  <si>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</si>
  <si>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</si>
  <si>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</si>
  <si>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</si>
  <si>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</si>
  <si>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</si>
  <si>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</si>
  <si>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</si>
  <si>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</si>
  <si>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</si>
  <si>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</si>
  <si>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</si>
  <si>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</si>
  <si>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</si>
  <si>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</si>
  <si>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</si>
  <si>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</si>
  <si>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</si>
  <si>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</si>
  <si>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</si>
  <si>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</si>
  <si>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</si>
  <si>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</si>
  <si>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</si>
  <si>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</si>
  <si>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</si>
  <si>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</si>
  <si>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</si>
  <si>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</si>
  <si>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</si>
  <si>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</si>
  <si>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</si>
  <si>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</si>
  <si>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</si>
  <si>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</si>
  <si>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</si>
  <si>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</si>
  <si>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</si>
  <si>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</si>
  <si>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</si>
  <si>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</si>
  <si>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</si>
  <si>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</si>
  <si>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</si>
  <si>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</si>
  <si>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</si>
  <si>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</si>
  <si>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</si>
  <si>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</si>
  <si>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</si>
  <si>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</si>
  <si>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</si>
  <si>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</si>
  <si>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</si>
  <si>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</si>
  <si>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</si>
  <si>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</si>
  <si>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</si>
  <si>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</si>
  <si>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</si>
  <si>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</si>
  <si>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</si>
  <si>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</si>
  <si>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</si>
  <si>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</si>
  <si>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</si>
  <si>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</si>
  <si>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</si>
  <si>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</si>
  <si>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</si>
  <si>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</si>
  <si>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</si>
  <si>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</si>
  <si>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</si>
  <si>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</si>
  <si>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</si>
  <si>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</si>
  <si>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</si>
  <si>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</si>
  <si>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</si>
  <si>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</si>
  <si>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</si>
  <si>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</si>
  <si>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</si>
  <si>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</si>
  <si>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</si>
  <si>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</si>
  <si>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</si>
  <si>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</si>
  <si>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</si>
  <si>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</si>
  <si>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</si>
  <si>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</si>
  <si>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</si>
  <si>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</si>
  <si>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</si>
  <si>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</si>
  <si>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</si>
  <si>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</si>
  <si>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</si>
  <si>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</si>
  <si>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</si>
  <si>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</si>
  <si>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</si>
  <si>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</si>
  <si>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</si>
  <si>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</si>
  <si>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</si>
  <si>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</si>
  <si>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</si>
  <si>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</si>
  <si>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</si>
  <si>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</si>
  <si>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</si>
  <si>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</si>
  <si>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</si>
  <si>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</si>
  <si>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</si>
  <si>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</si>
  <si>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</si>
  <si>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</si>
  <si>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</si>
  <si>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</si>
  <si>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</si>
  <si>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</si>
  <si>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</si>
  <si>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</si>
  <si>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</si>
  <si>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</si>
  <si>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</si>
  <si>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</si>
  <si>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</si>
  <si>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</si>
  <si>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</si>
  <si>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</si>
  <si>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</si>
  <si>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</si>
  <si>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</si>
  <si>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</si>
  <si>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</si>
  <si>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</si>
  <si>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</si>
  <si>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</si>
  <si>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</si>
  <si>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</si>
  <si>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</si>
  <si>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</si>
  <si>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</si>
  <si>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</si>
  <si>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</si>
  <si>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</si>
  <si>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</si>
  <si>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</si>
  <si>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</si>
  <si>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</si>
  <si>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</si>
  <si>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</si>
  <si>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</si>
  <si>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</si>
  <si>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</si>
  <si>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</si>
  <si>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</si>
  <si>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</si>
  <si>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</si>
  <si>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</si>
  <si>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</si>
  <si>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</si>
  <si>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</si>
  <si>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</si>
  <si>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</si>
  <si>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</si>
  <si>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</si>
  <si>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</si>
  <si>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</si>
  <si>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</si>
  <si>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</si>
  <si>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</si>
  <si>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</si>
  <si>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</si>
  <si>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</si>
  <si>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</si>
  <si>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</si>
  <si>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</si>
  <si>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</si>
  <si>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</si>
  <si>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</si>
  <si>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</si>
  <si>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</si>
  <si>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</si>
  <si>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</si>
  <si>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</si>
  <si>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</si>
  <si>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</si>
  <si>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</si>
  <si>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</si>
  <si>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</si>
  <si>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</si>
  <si>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</si>
  <si>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</si>
  <si>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</si>
  <si>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</si>
  <si>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</si>
  <si>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</si>
  <si>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</si>
  <si>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</si>
  <si>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</si>
  <si>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</si>
  <si>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</si>
  <si>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</si>
  <si>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</si>
  <si>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</si>
  <si>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</si>
  <si>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</si>
  <si>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</si>
  <si>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</si>
  <si>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</si>
  <si>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</si>
  <si>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</si>
  <si>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</si>
  <si>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</si>
  <si>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</si>
  <si>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</si>
  <si>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</si>
  <si>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</si>
  <si>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</si>
  <si>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</si>
  <si>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</si>
  <si>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</si>
  <si>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</si>
  <si>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</si>
  <si>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</si>
  <si>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</si>
  <si>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</si>
  <si>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</si>
  <si>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</si>
  <si>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</si>
  <si>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</si>
  <si>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</si>
  <si>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</si>
  <si>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</si>
  <si>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</si>
  <si>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</si>
  <si>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</si>
  <si>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</si>
  <si>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</si>
  <si>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</si>
  <si>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</si>
  <si>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</si>
  <si>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</si>
  <si>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</si>
  <si>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</si>
  <si>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</si>
  <si>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</si>
  <si>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</si>
  <si>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</si>
  <si>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</si>
  <si>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</si>
  <si>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</si>
  <si>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</si>
  <si>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</si>
  <si>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</si>
  <si>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</si>
  <si>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</si>
  <si>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</si>
  <si>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</si>
  <si>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</si>
  <si>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</si>
  <si>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</si>
  <si>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</si>
  <si>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</si>
  <si>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</si>
  <si>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</si>
  <si>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</si>
  <si>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</si>
  <si>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</si>
  <si>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</si>
  <si>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</si>
  <si>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</si>
  <si>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</si>
  <si>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</si>
  <si>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</si>
  <si>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</si>
  <si>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</si>
  <si>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</si>
  <si>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</si>
  <si>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</si>
  <si>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</si>
  <si>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</si>
  <si>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</si>
  <si>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</si>
  <si>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</si>
  <si>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</si>
  <si>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</si>
  <si>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</si>
  <si>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</si>
  <si>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</si>
  <si>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</si>
  <si>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</si>
  <si>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</si>
  <si>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</si>
  <si>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</si>
  <si>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</si>
  <si>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</si>
  <si>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</si>
  <si>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</si>
  <si>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</si>
  <si>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</si>
  <si>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</si>
  <si>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</si>
  <si>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</si>
  <si>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</si>
  <si>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</si>
  <si>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</si>
  <si>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</si>
  <si>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</si>
  <si>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</si>
  <si>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</si>
  <si>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</si>
  <si>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</si>
  <si>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</si>
  <si>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</si>
  <si>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</si>
  <si>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</si>
  <si>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</si>
  <si>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</si>
  <si>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</si>
  <si>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</si>
  <si>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</si>
  <si>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</si>
  <si>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</si>
  <si>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</si>
  <si>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</si>
  <si>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</si>
  <si>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</si>
  <si>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</si>
  <si>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</si>
  <si>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</si>
  <si>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</si>
  <si>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</si>
  <si>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</si>
  <si>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</si>
  <si>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</si>
  <si>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</si>
  <si>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</si>
  <si>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</si>
  <si>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</si>
  <si>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</si>
  <si>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</si>
  <si>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</si>
  <si>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</si>
  <si>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</si>
  <si>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</si>
  <si>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</si>
  <si>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</si>
  <si>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</si>
  <si>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</si>
  <si>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</si>
  <si>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</si>
  <si>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</si>
  <si>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</si>
  <si>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</si>
  <si>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</si>
  <si>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</si>
  <si>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</si>
  <si>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</si>
  <si>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</si>
  <si>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</si>
  <si>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</si>
  <si>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</si>
  <si>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</si>
  <si>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</si>
  <si>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</si>
  <si>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</si>
  <si>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</si>
  <si>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</si>
  <si>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</si>
  <si>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</si>
  <si>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</si>
  <si>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</si>
  <si>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</si>
  <si>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</si>
  <si>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</si>
  <si>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</si>
  <si>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</si>
  <si>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</si>
  <si>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</si>
  <si>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</si>
  <si>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</si>
  <si>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</si>
  <si>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</si>
  <si>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</si>
  <si>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</si>
  <si>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</si>
  <si>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</si>
  <si>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</si>
  <si>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</si>
  <si>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</si>
  <si>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</si>
  <si>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</si>
  <si>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</si>
  <si>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</si>
  <si>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</si>
  <si>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</si>
  <si>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</si>
  <si>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</si>
  <si>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</si>
  <si>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</si>
  <si>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</si>
  <si>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</si>
  <si>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</si>
  <si>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</si>
  <si>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</si>
  <si>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</si>
  <si>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</si>
  <si>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</si>
  <si>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</si>
  <si>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</si>
  <si>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</si>
  <si>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</si>
  <si>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</si>
  <si>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</si>
  <si>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</si>
  <si>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</si>
  <si>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</si>
  <si>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</si>
  <si>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</si>
  <si>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</si>
  <si>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</si>
  <si>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</si>
  <si>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</si>
  <si>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</si>
  <si>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</si>
  <si>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</si>
  <si>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</si>
  <si>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</si>
  <si>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</si>
  <si>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</si>
  <si>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</si>
  <si>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</si>
  <si>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</si>
  <si>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</si>
  <si>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</si>
  <si>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</si>
  <si>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</si>
  <si>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</si>
  <si>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</si>
  <si>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</si>
  <si>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</si>
  <si>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</si>
  <si>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</si>
  <si>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</si>
  <si>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</si>
  <si>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</si>
  <si>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</si>
  <si>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</si>
  <si>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</si>
  <si>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</si>
  <si>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</si>
  <si>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</si>
  <si>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</si>
  <si>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</si>
  <si>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</si>
  <si>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</si>
  <si>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</si>
  <si>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</si>
  <si>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</si>
  <si>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</si>
  <si>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</si>
  <si>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</si>
  <si>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</si>
  <si>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</si>
  <si>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</si>
  <si>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</si>
  <si>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</si>
  <si>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</si>
  <si>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</si>
  <si>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</si>
  <si>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</si>
  <si>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</si>
  <si>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</si>
  <si>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</si>
  <si>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</si>
  <si>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</si>
  <si>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</si>
  <si>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</si>
  <si>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</si>
  <si>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</si>
  <si>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</si>
  <si>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</si>
  <si>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</si>
  <si>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</si>
  <si>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</si>
  <si>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</si>
  <si>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</si>
  <si>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</si>
  <si>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</si>
  <si>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</si>
  <si>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</si>
  <si>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</si>
  <si>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</si>
  <si>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</si>
  <si>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</si>
  <si>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</si>
  <si>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</si>
  <si>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</si>
  <si>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</si>
  <si>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</si>
  <si>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</si>
  <si>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</si>
  <si>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</si>
  <si>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</si>
  <si>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</si>
  <si>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</si>
  <si>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</si>
  <si>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</si>
  <si>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</si>
  <si>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</si>
  <si>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</si>
  <si>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</si>
  <si>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</si>
  <si>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</si>
  <si>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</si>
  <si>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</si>
  <si>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</si>
  <si>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</si>
  <si>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</si>
  <si>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</si>
  <si>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</si>
  <si>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</si>
  <si>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</si>
  <si>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</si>
  <si>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</si>
  <si>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</si>
  <si>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</si>
  <si>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</si>
  <si>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</si>
  <si>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</si>
  <si>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</si>
  <si>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</si>
  <si>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</si>
  <si>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</si>
  <si>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</si>
  <si>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</si>
  <si>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</si>
  <si>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</si>
  <si>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</si>
  <si>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</si>
  <si>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</si>
  <si>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</si>
  <si>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</si>
  <si>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</si>
  <si>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</si>
  <si>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</si>
  <si>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</si>
  <si>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</si>
  <si>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</si>
  <si>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</si>
  <si>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</si>
  <si>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</si>
  <si>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</si>
  <si>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</si>
  <si>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</si>
  <si>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</si>
  <si>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</si>
  <si>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</si>
  <si>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</si>
  <si>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</si>
  <si>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</si>
  <si>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</si>
  <si>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</si>
  <si>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</si>
  <si>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</si>
  <si>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</si>
  <si>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</si>
  <si>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</si>
  <si>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</si>
  <si>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</si>
  <si>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</si>
  <si>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</si>
  <si>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</si>
  <si>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</si>
  <si>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</si>
  <si>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</si>
  <si>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</si>
  <si>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</si>
  <si>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</si>
  <si>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</si>
  <si>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</si>
  <si>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</si>
  <si>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</si>
  <si>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</si>
  <si>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</si>
  <si>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</si>
  <si>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</si>
  <si>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</si>
  <si>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</si>
  <si>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</si>
  <si>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</si>
  <si>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</si>
  <si>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</si>
  <si>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</si>
  <si>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</si>
  <si>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</si>
  <si>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</si>
  <si>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</si>
  <si>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</si>
  <si>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</si>
  <si>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</si>
  <si>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</si>
  <si>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</si>
  <si>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</si>
  <si>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</si>
  <si>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</si>
  <si>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</si>
  <si>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</si>
  <si>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</si>
  <si>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</si>
  <si>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</si>
  <si>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</si>
  <si>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</si>
  <si>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</si>
  <si>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</si>
  <si>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</si>
  <si>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</si>
  <si>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</si>
  <si>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</si>
  <si>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</si>
  <si>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</si>
  <si>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</si>
  <si>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</si>
  <si>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</si>
  <si>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</si>
  <si>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</si>
  <si>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</si>
  <si>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</si>
  <si>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</si>
  <si>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</si>
  <si>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</si>
  <si>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</si>
  <si>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</si>
  <si>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</si>
  <si>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</si>
  <si>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</si>
  <si>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</si>
  <si>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</si>
  <si>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</si>
  <si>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</si>
  <si>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</si>
  <si>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</si>
  <si>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</si>
  <si>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</si>
  <si>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</si>
  <si>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</si>
  <si>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</si>
  <si>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</si>
  <si>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</si>
  <si>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</si>
  <si>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</si>
  <si>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</si>
  <si>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</si>
  <si>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</si>
  <si>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</si>
  <si>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</si>
  <si>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</si>
  <si>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</si>
  <si>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</si>
  <si>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</si>
  <si>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</si>
  <si>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</si>
  <si>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</si>
  <si>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</si>
  <si>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</si>
  <si>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</si>
  <si>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</si>
  <si>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</si>
  <si>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</si>
  <si>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</si>
  <si>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</si>
  <si>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</si>
  <si>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</si>
  <si>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</si>
  <si>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</si>
  <si>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</si>
  <si>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</si>
  <si>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</si>
  <si>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</si>
  <si>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</si>
  <si>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</si>
  <si>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</si>
  <si>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</si>
  <si>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</si>
  <si>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</si>
  <si>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</si>
  <si>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</si>
  <si>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</si>
  <si>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</si>
  <si>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</si>
  <si>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</si>
  <si>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</si>
  <si>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</si>
  <si>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</si>
  <si>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</si>
  <si>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</si>
  <si>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</si>
  <si>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</si>
  <si>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</si>
  <si>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</si>
  <si>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</si>
  <si>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</si>
  <si>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</si>
  <si>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</si>
  <si>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</si>
  <si>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</si>
  <si>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</si>
  <si>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</si>
  <si>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</si>
  <si>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</si>
  <si>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</si>
  <si>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</si>
  <si>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</si>
  <si>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</si>
  <si>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</si>
  <si>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</si>
  <si>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</si>
  <si>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</si>
  <si>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</si>
  <si>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</si>
  <si>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</si>
  <si>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</si>
  <si>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</si>
  <si>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</si>
  <si>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</si>
  <si>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</si>
  <si>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</si>
  <si>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</si>
  <si>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</si>
  <si>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</si>
  <si>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</si>
  <si>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</si>
  <si>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</si>
  <si>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</si>
  <si>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</si>
  <si>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</si>
  <si>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</si>
  <si>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</si>
  <si>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</si>
  <si>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</si>
  <si>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</si>
  <si>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</si>
  <si>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</si>
  <si>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</si>
  <si>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</si>
  <si>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</si>
  <si>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</si>
  <si>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</si>
  <si>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</si>
  <si>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</si>
  <si>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</si>
  <si>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</si>
  <si>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</si>
  <si>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</si>
  <si>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</si>
  <si>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</si>
  <si>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</si>
  <si>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</si>
  <si>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</si>
  <si>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</si>
  <si>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</si>
  <si>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</si>
  <si>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</si>
  <si>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</si>
  <si>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</si>
  <si>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</si>
  <si>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</si>
  <si>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</si>
  <si>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</si>
  <si>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</si>
  <si>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</si>
  <si>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</si>
  <si>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</si>
  <si>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</si>
  <si>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</si>
  <si>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</si>
  <si>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</si>
  <si>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</si>
  <si>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</si>
  <si>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</si>
  <si>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</si>
  <si>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</si>
  <si>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</si>
  <si>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</si>
  <si>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</si>
  <si>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</si>
  <si>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</si>
  <si>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</si>
  <si>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</si>
  <si>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</si>
  <si>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</si>
  <si>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</si>
  <si>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</si>
  <si>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</si>
  <si>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</si>
  <si>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</si>
  <si>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</si>
  <si>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</si>
  <si>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</si>
  <si>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</si>
  <si>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</si>
  <si>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</si>
  <si>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</si>
  <si>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</si>
  <si>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</si>
  <si>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</si>
  <si>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</si>
  <si>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</si>
  <si>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</si>
  <si>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</si>
  <si>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</si>
  <si>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</si>
  <si>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</si>
  <si>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</si>
  <si>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</si>
  <si>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</si>
  <si>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</si>
  <si>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</si>
  <si>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</si>
  <si>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</si>
  <si>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</si>
  <si>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</si>
  <si>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</si>
  <si>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</si>
  <si>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</si>
  <si>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</si>
  <si>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</si>
  <si>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</si>
  <si>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</si>
  <si>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</si>
  <si>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</si>
  <si>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</si>
  <si>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</si>
  <si>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</si>
  <si>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</si>
  <si>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</si>
  <si>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</si>
  <si>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</si>
  <si>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</si>
  <si>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</si>
  <si>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</si>
  <si>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</si>
  <si>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</si>
  <si>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</si>
  <si>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</si>
  <si>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</si>
  <si>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</si>
  <si>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</si>
  <si>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</si>
  <si>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</si>
  <si>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</si>
  <si>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</si>
  <si>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</si>
  <si>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</si>
  <si>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</si>
  <si>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</si>
  <si>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</si>
  <si>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</si>
  <si>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</si>
  <si>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</si>
  <si>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</si>
  <si>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</si>
  <si>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</si>
  <si>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</si>
  <si>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</si>
  <si>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</si>
  <si>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</si>
  <si>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</si>
  <si>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</si>
  <si>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</si>
  <si>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</si>
  <si>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</si>
  <si>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</si>
  <si>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</si>
  <si>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</si>
  <si>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</si>
  <si>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</si>
  <si>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</si>
  <si>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</si>
  <si>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</si>
  <si>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</si>
  <si>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</si>
  <si>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</si>
  <si>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</si>
  <si>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</si>
  <si>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</si>
  <si>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</si>
  <si>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</si>
  <si>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</si>
  <si>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</si>
  <si>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</si>
  <si>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</si>
  <si>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</si>
  <si>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</si>
  <si>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</si>
  <si>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</si>
  <si>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</si>
  <si>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</si>
  <si>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</si>
  <si>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</si>
  <si>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</si>
  <si>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</si>
  <si>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</si>
  <si>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</si>
  <si>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</si>
  <si>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</si>
  <si>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</si>
  <si>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</si>
  <si>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</si>
  <si>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</si>
  <si>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</si>
  <si>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</si>
  <si>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</si>
  <si>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</si>
  <si>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</si>
  <si>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</si>
  <si>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</si>
  <si>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</si>
  <si>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</si>
  <si>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</si>
  <si>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</si>
  <si>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</si>
  <si>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</si>
  <si>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</si>
  <si>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</si>
  <si>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</si>
  <si>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</si>
  <si>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</si>
  <si>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</si>
  <si>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</si>
  <si>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</si>
  <si>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</si>
  <si>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</si>
  <si>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</si>
  <si>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</si>
  <si>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</si>
  <si>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</si>
  <si>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</si>
  <si>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</si>
  <si>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</si>
  <si>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</si>
  <si>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</si>
  <si>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</si>
  <si>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</si>
  <si>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</si>
  <si>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</si>
  <si>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</si>
  <si>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</si>
  <si>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</si>
  <si>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</si>
  <si>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</si>
  <si>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</si>
  <si>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</si>
  <si>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</si>
  <si>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</si>
  <si>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</si>
  <si>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</si>
  <si>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</si>
  <si>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</si>
  <si>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</si>
  <si>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</si>
  <si>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</si>
  <si>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</si>
  <si>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</si>
  <si>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</si>
  <si>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</si>
  <si>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</si>
  <si>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</si>
  <si>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</si>
  <si>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</si>
  <si>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</si>
  <si>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</si>
  <si>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</si>
  <si>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</si>
  <si>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</si>
  <si>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</si>
  <si>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</si>
  <si>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</si>
  <si>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</si>
  <si>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</si>
  <si>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</si>
  <si>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</si>
  <si>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</si>
  <si>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</si>
  <si>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</si>
  <si>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</si>
  <si>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</si>
  <si>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</si>
  <si>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</si>
  <si>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</si>
  <si>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</si>
  <si>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</si>
  <si>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</si>
  <si>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</si>
  <si>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</si>
  <si>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</si>
  <si>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</si>
  <si>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</si>
  <si>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</si>
  <si>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</si>
  <si>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</si>
  <si>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</si>
  <si>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</si>
  <si>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</si>
  <si>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</si>
  <si>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</si>
  <si>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</si>
  <si>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</si>
  <si>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</si>
  <si>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</si>
  <si>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</si>
  <si>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</si>
  <si>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</si>
  <si>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</si>
  <si>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</si>
  <si>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</si>
  <si>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</si>
  <si>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</si>
  <si>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</si>
  <si>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</si>
  <si>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</si>
  <si>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</si>
  <si>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</si>
  <si>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</si>
  <si>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</si>
  <si>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</si>
  <si>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</si>
  <si>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</si>
  <si>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</si>
  <si>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</si>
  <si>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</si>
  <si>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</si>
  <si>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</si>
  <si>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</si>
  <si>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</si>
  <si>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</si>
  <si>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</si>
  <si>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</si>
  <si>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</si>
  <si>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</si>
  <si>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</si>
  <si>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</si>
  <si>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</si>
  <si>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</si>
  <si>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</si>
  <si>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</si>
  <si>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</si>
  <si>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</si>
  <si>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</si>
  <si>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</si>
  <si>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</si>
  <si>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</si>
  <si>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</si>
  <si>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</si>
  <si>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</si>
  <si>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</si>
  <si>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</si>
  <si>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</si>
  <si>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</si>
  <si>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</si>
  <si>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</si>
  <si>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</si>
  <si>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</si>
  <si>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</si>
  <si>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</si>
  <si>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</si>
  <si>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</si>
  <si>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</si>
  <si>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</si>
  <si>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</si>
  <si>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</si>
  <si>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</si>
  <si>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</si>
  <si>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</si>
  <si>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</si>
  <si>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</si>
  <si>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</si>
  <si>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</si>
  <si>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</si>
  <si>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</si>
  <si>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</si>
  <si>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</si>
  <si>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</si>
  <si>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</si>
  <si>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</si>
  <si>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</si>
  <si>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</si>
  <si>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</si>
  <si>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</si>
  <si>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</si>
  <si>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</si>
  <si>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</si>
  <si>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</si>
  <si>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</si>
  <si>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</si>
  <si>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</si>
  <si>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</si>
  <si>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</si>
  <si>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</si>
  <si>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</si>
  <si>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</si>
  <si>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</si>
  <si>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</si>
  <si>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</si>
  <si>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</si>
  <si>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</si>
  <si>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</si>
  <si>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</si>
  <si>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</si>
  <si>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</si>
  <si>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</si>
  <si>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</si>
  <si>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</si>
  <si>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</si>
  <si>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</si>
  <si>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</si>
  <si>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</si>
  <si>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</si>
  <si>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</si>
  <si>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</si>
  <si>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</si>
  <si>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</si>
  <si>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</si>
  <si>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</si>
  <si>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</si>
  <si>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</si>
  <si>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</si>
  <si>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</si>
  <si>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</si>
  <si>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</si>
  <si>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</si>
  <si>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</si>
  <si>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</si>
  <si>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</si>
  <si>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</si>
  <si>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</si>
  <si>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</si>
  <si>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</si>
  <si>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</si>
  <si>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</si>
  <si>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</si>
  <si>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</si>
  <si>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</si>
  <si>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</si>
  <si>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</si>
  <si>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</si>
  <si>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</si>
  <si>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</si>
  <si>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</si>
  <si>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</si>
  <si>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</si>
  <si>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</si>
  <si>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</si>
  <si>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</si>
  <si>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</si>
  <si>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</si>
  <si>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</si>
  <si>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</si>
  <si>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</si>
  <si>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</si>
  <si>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</si>
  <si>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</si>
  <si>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</si>
  <si>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</si>
  <si>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</si>
  <si>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</si>
  <si>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</si>
  <si>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</si>
  <si>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</si>
  <si>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</si>
  <si>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</si>
  <si>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</si>
  <si>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</si>
  <si>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</si>
  <si>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</si>
  <si>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</si>
  <si>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</si>
  <si>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</si>
  <si>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</si>
  <si>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</si>
  <si>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</si>
  <si>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</si>
  <si>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</si>
  <si>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</si>
  <si>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</si>
  <si>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</si>
  <si>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</si>
  <si>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</si>
  <si>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</si>
  <si>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</si>
  <si>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</si>
  <si>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</si>
  <si>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</si>
  <si>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</si>
  <si>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</si>
  <si>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</si>
  <si>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</si>
  <si>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</si>
  <si>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</si>
  <si>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</si>
  <si>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</si>
  <si>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</si>
  <si>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</si>
  <si>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</si>
  <si>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</si>
  <si>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</si>
  <si>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</si>
  <si>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</si>
  <si>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</si>
  <si>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</si>
  <si>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</si>
  <si>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</si>
  <si>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</si>
  <si>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</si>
  <si>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</si>
  <si>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</si>
  <si>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</si>
  <si>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</si>
  <si>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</si>
  <si>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</si>
  <si>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</si>
  <si>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</si>
  <si>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</si>
  <si>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</si>
  <si>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</si>
  <si>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</si>
  <si>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</si>
  <si>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</si>
  <si>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</si>
  <si>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</si>
  <si>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</si>
  <si>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</si>
  <si>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</si>
  <si>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</si>
  <si>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</si>
  <si>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</si>
  <si>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</si>
  <si>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</si>
  <si>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</si>
  <si>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</si>
  <si>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</si>
  <si>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</si>
  <si>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</si>
  <si>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</si>
  <si>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</si>
  <si>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</si>
  <si>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</si>
  <si>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</si>
  <si>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</si>
  <si>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</si>
  <si>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</si>
  <si>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</si>
  <si>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</si>
  <si>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</si>
  <si>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</si>
  <si>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</si>
  <si>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</si>
  <si>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</si>
  <si>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</si>
  <si>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</si>
  <si>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</si>
  <si>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</si>
  <si>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</si>
  <si>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</si>
  <si>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</si>
  <si>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</si>
  <si>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</si>
  <si>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</si>
  <si>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</si>
  <si>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</si>
  <si>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</si>
  <si>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</si>
  <si>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</si>
  <si>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</si>
  <si>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</si>
  <si>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</si>
  <si>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</si>
  <si>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</si>
  <si>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</si>
  <si>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</si>
  <si>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</si>
  <si>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</si>
  <si>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</si>
  <si>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</si>
  <si>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</si>
  <si>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</si>
  <si>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</si>
  <si>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</si>
  <si>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</si>
  <si>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</si>
  <si>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</si>
  <si>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</si>
  <si>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</si>
  <si>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</si>
  <si>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</si>
  <si>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</si>
  <si>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</si>
  <si>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</si>
  <si>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</si>
  <si>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</si>
  <si>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</si>
  <si>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</si>
  <si>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</si>
  <si>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</si>
  <si>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</si>
  <si>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</si>
  <si>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</si>
  <si>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</si>
  <si>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</si>
  <si>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</si>
  <si>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</si>
  <si>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</si>
  <si>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</si>
  <si>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</si>
  <si>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</si>
  <si>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</si>
  <si>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</si>
  <si>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</si>
  <si>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</si>
  <si>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</si>
  <si>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</si>
  <si>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</si>
  <si>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</si>
  <si>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</si>
  <si>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</si>
  <si>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</si>
  <si>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</si>
  <si>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</si>
  <si>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</si>
  <si>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</si>
  <si>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</si>
  <si>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</si>
  <si>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</si>
  <si>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</si>
  <si>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</si>
  <si>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</si>
  <si>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</si>
  <si>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</si>
  <si>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</si>
  <si>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</si>
  <si>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</si>
  <si>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</si>
  <si>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</si>
  <si>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</si>
  <si>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</si>
  <si>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</si>
  <si>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</si>
  <si>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</si>
  <si>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</si>
  <si>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</si>
  <si>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</si>
  <si>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</si>
  <si>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</si>
  <si>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</si>
  <si>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</si>
  <si>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</si>
  <si>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</si>
  <si>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</si>
  <si>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</si>
  <si>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</si>
  <si>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</si>
  <si>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</si>
  <si>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</si>
  <si>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</si>
  <si>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</si>
  <si>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</si>
  <si>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</si>
  <si>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</si>
  <si>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</si>
  <si>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</si>
  <si>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</si>
  <si>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</si>
  <si>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</si>
  <si>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</si>
  <si>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</si>
  <si>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</si>
  <si>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</si>
  <si>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</si>
  <si>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</si>
  <si>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</si>
  <si>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</si>
  <si>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</si>
  <si>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</si>
  <si>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</si>
  <si>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</si>
  <si>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</si>
  <si>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</si>
  <si>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</si>
  <si>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</si>
  <si>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</si>
  <si>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</si>
  <si>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</si>
  <si>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</si>
  <si>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</si>
  <si>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</si>
  <si>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</si>
  <si>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</si>
  <si>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</si>
  <si>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</si>
  <si>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</si>
  <si>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</si>
  <si>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</si>
  <si>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</si>
  <si>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</si>
  <si>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</si>
  <si>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</si>
  <si>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</si>
  <si>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</si>
  <si>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</si>
  <si>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</si>
  <si>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</si>
  <si>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</si>
  <si>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</si>
  <si>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</si>
  <si>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</si>
  <si>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</si>
  <si>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</si>
  <si>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</si>
  <si>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</si>
  <si>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</si>
  <si>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</si>
  <si>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</si>
  <si>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</si>
  <si>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</si>
  <si>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</si>
  <si>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</si>
  <si>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</si>
  <si>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</si>
  <si>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</si>
  <si>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</si>
  <si>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</si>
  <si>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</si>
  <si>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</si>
  <si>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</si>
  <si>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</si>
  <si>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</si>
  <si>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</si>
  <si>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</si>
  <si>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</si>
  <si>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</si>
  <si>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</si>
  <si>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</si>
  <si>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</si>
  <si>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</si>
  <si>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</si>
  <si>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</si>
  <si>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</si>
  <si>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</si>
  <si>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</si>
  <si>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</si>
  <si>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</si>
  <si>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</si>
  <si>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</si>
  <si>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</si>
  <si>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</si>
  <si>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</si>
  <si>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</si>
  <si>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</si>
  <si>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</si>
  <si>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</si>
  <si>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</si>
  <si>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</si>
  <si>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</si>
  <si>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</si>
  <si>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</si>
  <si>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</si>
  <si>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</si>
  <si>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</si>
  <si>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</si>
  <si>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</si>
  <si>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</si>
  <si>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</si>
  <si>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</si>
  <si>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</si>
  <si>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</si>
  <si>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</si>
  <si>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</si>
  <si>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</si>
  <si>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</si>
  <si>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</si>
  <si>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</si>
  <si>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</si>
  <si>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</si>
  <si>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</si>
  <si>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</si>
  <si>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</si>
  <si>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</si>
  <si>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</si>
  <si>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</si>
  <si>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</si>
  <si>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</si>
  <si>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</si>
  <si>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</si>
  <si>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</si>
  <si>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</si>
  <si>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</si>
  <si>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</si>
  <si>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</si>
  <si>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</si>
  <si>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</si>
  <si>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</si>
  <si>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</si>
  <si>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</si>
  <si>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</si>
  <si>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</si>
  <si>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</si>
  <si>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</si>
  <si>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</si>
  <si>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</si>
  <si>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</si>
  <si>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</si>
  <si>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</si>
  <si>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</si>
  <si>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</si>
  <si>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</si>
  <si>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</si>
  <si>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</si>
  <si>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</si>
  <si>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</si>
  <si>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</si>
  <si>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</si>
  <si>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</si>
  <si>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</si>
  <si>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</si>
  <si>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</si>
  <si>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</si>
  <si>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</si>
  <si>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</si>
  <si>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</si>
  <si>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</si>
  <si>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</si>
  <si>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</si>
  <si>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</si>
  <si>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</si>
  <si>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</si>
  <si>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</si>
  <si>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</si>
  <si>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</si>
  <si>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</si>
  <si>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</si>
  <si>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</si>
  <si>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</si>
  <si>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</si>
  <si>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</si>
  <si>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</si>
  <si>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</si>
  <si>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</si>
  <si>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</si>
  <si>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</si>
  <si>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</si>
  <si>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</si>
  <si>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</si>
  <si>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</si>
  <si>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</si>
  <si>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</si>
  <si>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</si>
  <si>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</si>
  <si>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</si>
  <si>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</si>
  <si>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</si>
  <si>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</si>
  <si>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</si>
  <si>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</si>
  <si>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</si>
  <si>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</si>
  <si>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</si>
  <si>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</si>
  <si>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</si>
  <si>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</si>
  <si>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</si>
  <si>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</si>
  <si>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</si>
  <si>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</si>
  <si>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</si>
  <si>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</si>
  <si>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</si>
  <si>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</si>
  <si>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</si>
  <si>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</si>
  <si>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</si>
  <si>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</si>
  <si>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</si>
  <si>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</si>
  <si>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</si>
  <si>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</si>
  <si>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</si>
  <si>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</si>
  <si>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</si>
  <si>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</si>
  <si>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</si>
  <si>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</si>
  <si>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</si>
  <si>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</si>
  <si>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</si>
  <si>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</si>
  <si>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</si>
  <si>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</si>
  <si>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</si>
  <si>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</si>
  <si>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</si>
  <si>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</si>
  <si>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</si>
  <si>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</si>
  <si>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</si>
  <si>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</si>
  <si>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</si>
  <si>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</si>
  <si>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</si>
  <si>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</si>
  <si>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</si>
  <si>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</si>
  <si>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</si>
  <si>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</si>
  <si>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</si>
  <si>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</si>
  <si>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</si>
  <si>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</si>
  <si>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</si>
  <si>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</si>
  <si>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</si>
  <si>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</si>
  <si>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</si>
  <si>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</si>
  <si>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</si>
  <si>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</si>
  <si>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</si>
  <si>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</si>
  <si>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</si>
  <si>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</si>
  <si>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</si>
  <si>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</si>
  <si>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</si>
  <si>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</si>
  <si>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</si>
  <si>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</si>
  <si>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</si>
  <si>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</si>
  <si>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</si>
  <si>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</si>
  <si>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</si>
  <si>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</si>
  <si>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</si>
  <si>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</si>
  <si>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</si>
  <si>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</si>
  <si>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</si>
  <si>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</si>
  <si>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</si>
  <si>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</si>
  <si>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</si>
  <si>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</si>
  <si>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</si>
  <si>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</si>
  <si>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</si>
  <si>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</si>
  <si>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</si>
  <si>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</si>
  <si>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</si>
  <si>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</si>
  <si>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</si>
  <si>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</si>
  <si>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</si>
  <si>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</si>
  <si>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</si>
  <si>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</si>
  <si>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</si>
  <si>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</si>
  <si>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</si>
  <si>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</si>
  <si>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</si>
  <si>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</si>
  <si>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</si>
  <si>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</si>
  <si>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</si>
  <si>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</si>
  <si>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</si>
  <si>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</si>
  <si>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</si>
  <si>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</si>
  <si>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</si>
  <si>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</si>
  <si>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</si>
  <si>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</si>
  <si>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</si>
  <si>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</si>
  <si>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</si>
  <si>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</si>
  <si>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</si>
  <si>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</si>
  <si>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</si>
  <si>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</si>
  <si>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</si>
  <si>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</si>
  <si>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</si>
  <si>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</si>
  <si>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</si>
  <si>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</si>
  <si>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</si>
  <si>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</si>
  <si>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</si>
  <si>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</si>
  <si>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</si>
  <si>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</si>
  <si>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</si>
  <si>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</si>
  <si>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</si>
  <si>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</si>
  <si>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</si>
  <si>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</si>
  <si>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</si>
  <si>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</si>
  <si>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</si>
  <si>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</si>
  <si>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</si>
  <si>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</si>
  <si>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</si>
  <si>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</si>
  <si>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</si>
  <si>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</si>
  <si>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</si>
  <si>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</si>
  <si>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</si>
  <si>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</si>
  <si>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</si>
  <si>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</si>
  <si>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</si>
  <si>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</si>
  <si>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</si>
  <si>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</si>
  <si>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</si>
  <si>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</si>
  <si>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</si>
  <si>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</si>
  <si>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</si>
  <si>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</si>
  <si>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</si>
  <si>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</si>
  <si>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</si>
  <si>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</si>
  <si>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</si>
  <si>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</si>
  <si>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</si>
  <si>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</si>
  <si>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</si>
  <si>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</si>
  <si>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</si>
  <si>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</si>
  <si>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</si>
  <si>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</si>
  <si>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</si>
  <si>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</si>
  <si>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</si>
  <si>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</si>
  <si>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</si>
  <si>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</si>
  <si>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</si>
  <si>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</si>
  <si>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</si>
  <si>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</si>
  <si>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</si>
  <si>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</si>
  <si>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</si>
  <si>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</si>
  <si>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</si>
  <si>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</si>
  <si>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</si>
  <si>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</si>
  <si>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</si>
  <si>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</si>
  <si>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</si>
  <si>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</si>
  <si>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</si>
  <si>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</si>
  <si>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</si>
  <si>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</si>
  <si>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</si>
  <si>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</si>
  <si>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</si>
  <si>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</si>
  <si>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</si>
  <si>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</si>
  <si>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</si>
  <si>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</si>
  <si>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</si>
  <si>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</si>
  <si>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</si>
  <si>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</si>
  <si>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</si>
  <si>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</si>
  <si>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</si>
  <si>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</si>
  <si>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</si>
  <si>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</si>
  <si>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</si>
  <si>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</si>
  <si>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</si>
  <si>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</si>
  <si>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</si>
  <si>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</si>
  <si>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</si>
  <si>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</si>
  <si>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</si>
  <si>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</si>
  <si>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</si>
  <si>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</si>
  <si>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</si>
  <si>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</si>
  <si>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</si>
  <si>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</si>
  <si>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</si>
  <si>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</si>
  <si>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</si>
  <si>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</si>
  <si>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</si>
  <si>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</si>
  <si>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</si>
  <si>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</si>
  <si>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</si>
  <si>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</si>
  <si>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</si>
  <si>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</si>
  <si>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</si>
  <si>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</si>
  <si>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</si>
  <si>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</si>
  <si>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</si>
  <si>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</si>
  <si>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</si>
  <si>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</si>
  <si>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</si>
  <si>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</si>
  <si>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</si>
  <si>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</si>
  <si>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</si>
  <si>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</si>
  <si>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</si>
  <si>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</si>
  <si>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</si>
  <si>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</si>
  <si>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</si>
  <si>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</si>
  <si>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</si>
  <si>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</si>
  <si>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</si>
  <si>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</si>
  <si>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</si>
  <si>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</si>
  <si>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</si>
  <si>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</si>
  <si>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</si>
  <si>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</si>
  <si>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</si>
  <si>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</si>
  <si>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</si>
  <si>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</si>
  <si>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</si>
  <si>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</si>
  <si>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</si>
  <si>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</si>
  <si>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</si>
  <si>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</si>
  <si>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</si>
  <si>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</si>
  <si>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</si>
  <si>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</si>
  <si>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</si>
  <si>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</si>
  <si>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</si>
  <si>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</si>
  <si>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</si>
  <si>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</si>
  <si>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</si>
  <si>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</si>
  <si>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</si>
  <si>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</si>
  <si>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</si>
  <si>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</si>
  <si>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</si>
  <si>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</si>
  <si>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</si>
  <si>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</si>
  <si>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</si>
  <si>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</si>
  <si>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</si>
  <si>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</si>
  <si>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</si>
  <si>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</si>
  <si>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</si>
  <si>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</si>
  <si>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</si>
  <si>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</si>
  <si>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</si>
  <si>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</si>
  <si>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</si>
  <si>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</si>
  <si>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</si>
  <si>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</si>
  <si>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</si>
  <si>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</si>
  <si>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</si>
  <si>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</si>
  <si>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</si>
  <si>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</si>
  <si>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</si>
  <si>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</si>
  <si>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</si>
  <si>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</si>
  <si>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</si>
  <si>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</si>
  <si>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</si>
  <si>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</si>
  <si>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</si>
  <si>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</si>
  <si>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</si>
  <si>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</si>
  <si>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</si>
  <si>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</si>
  <si>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</si>
  <si>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</si>
  <si>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</si>
  <si>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</si>
  <si>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</si>
  <si>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</si>
  <si>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</si>
  <si>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</si>
  <si>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</si>
  <si>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</si>
  <si>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</si>
  <si>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</si>
  <si>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</si>
  <si>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</si>
  <si>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</si>
  <si>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</si>
  <si>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</si>
  <si>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</si>
  <si>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</si>
  <si>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</si>
  <si>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</si>
  <si>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</si>
  <si>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</si>
  <si>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</si>
  <si>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</si>
  <si>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</si>
  <si>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</si>
  <si>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</si>
  <si>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</si>
  <si>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</si>
  <si>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</si>
  <si>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</si>
  <si>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</si>
  <si>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</si>
  <si>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</si>
  <si>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</si>
  <si>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</si>
  <si>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</si>
  <si>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</si>
  <si>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</si>
  <si>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</si>
  <si>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</si>
  <si>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</si>
  <si>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</si>
  <si>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</si>
  <si>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</si>
  <si>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</si>
  <si>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</si>
  <si>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</si>
  <si>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</si>
  <si>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</si>
  <si>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</si>
  <si>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</si>
  <si>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</si>
  <si>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</si>
  <si>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</si>
  <si>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</si>
  <si>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</si>
  <si>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</si>
  <si>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</si>
  <si>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</si>
  <si>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</si>
  <si>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</si>
  <si>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</si>
  <si>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</si>
  <si>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</si>
  <si>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</si>
  <si>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</si>
  <si>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</si>
  <si>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</si>
  <si>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</si>
  <si>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</si>
  <si>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</si>
  <si>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</si>
  <si>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</si>
  <si>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</si>
  <si>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</si>
  <si>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</si>
  <si>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</si>
  <si>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</si>
  <si>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</si>
  <si>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</si>
  <si>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</si>
  <si>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</si>
  <si>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</si>
  <si>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</si>
  <si>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</si>
  <si>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</si>
  <si>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</si>
  <si>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</si>
  <si>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</si>
  <si>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</si>
  <si>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</si>
  <si>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</si>
  <si>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</si>
  <si>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</si>
  <si>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</si>
  <si>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</si>
  <si>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</si>
  <si>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</si>
  <si>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</si>
  <si>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</si>
  <si>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</si>
  <si>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</si>
  <si>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</si>
  <si>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</si>
  <si>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</si>
  <si>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</si>
  <si>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</si>
  <si>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</si>
  <si>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</si>
  <si>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</si>
  <si>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</si>
  <si>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</si>
  <si>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</si>
  <si>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</si>
  <si>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</si>
  <si>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</si>
  <si>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</si>
  <si>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</si>
  <si>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</si>
  <si>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</si>
  <si>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</si>
  <si>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</si>
  <si>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</si>
  <si>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</si>
  <si>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</si>
  <si>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</si>
  <si>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</si>
  <si>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</si>
  <si>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</si>
  <si>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</si>
  <si>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</si>
  <si>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</si>
  <si>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</si>
  <si>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</si>
  <si>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</si>
  <si>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</si>
  <si>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</si>
  <si>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</si>
  <si>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</si>
  <si>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</si>
  <si>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</si>
  <si>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</si>
  <si>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</si>
  <si>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</si>
  <si>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</si>
  <si>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</si>
  <si>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</si>
  <si>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</si>
  <si>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</si>
  <si>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</si>
  <si>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</si>
  <si>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</si>
  <si>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</si>
  <si>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</si>
  <si>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</si>
  <si>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</si>
  <si>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</si>
  <si>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</si>
  <si>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</si>
  <si>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</si>
  <si>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</si>
  <si>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</si>
  <si>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</si>
  <si>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</si>
  <si>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</si>
  <si>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</si>
  <si>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</si>
  <si>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</si>
  <si>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</si>
  <si>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</si>
  <si>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</si>
  <si>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</si>
  <si>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</si>
  <si>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</si>
  <si>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</si>
  <si>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</si>
  <si>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</si>
  <si>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</si>
  <si>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</si>
  <si>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</si>
  <si>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</si>
  <si>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</si>
  <si>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</si>
  <si>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</si>
  <si>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</si>
  <si>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</si>
  <si>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</si>
  <si>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</si>
  <si>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</si>
  <si>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</si>
  <si>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</si>
  <si>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</si>
  <si>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</si>
  <si>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</si>
  <si>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</si>
  <si>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</si>
  <si>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</si>
  <si>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</si>
  <si>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</si>
  <si>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</si>
  <si>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</si>
  <si>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</si>
  <si>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</si>
  <si>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</si>
  <si>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</si>
  <si>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</si>
  <si>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</si>
  <si>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</si>
  <si>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</si>
  <si>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</si>
  <si>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</si>
  <si>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</si>
  <si>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</si>
  <si>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</si>
  <si>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</si>
  <si>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</si>
  <si>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</si>
  <si>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</si>
  <si>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</si>
  <si>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</si>
  <si>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</si>
  <si>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</si>
  <si>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</si>
  <si>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</si>
  <si>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</si>
  <si>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</si>
  <si>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</si>
  <si>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</si>
  <si>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</si>
  <si>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</si>
  <si>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</si>
  <si>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</si>
  <si>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</si>
  <si>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</si>
  <si>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</si>
  <si>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</si>
  <si>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</si>
  <si>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</si>
  <si>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</si>
  <si>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</si>
  <si>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</si>
  <si>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</si>
  <si>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</si>
  <si>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</si>
  <si>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</si>
  <si>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</si>
  <si>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</si>
  <si>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</si>
  <si>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</si>
  <si>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</si>
  <si>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</si>
  <si>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</si>
  <si>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</si>
  <si>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</si>
  <si>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</si>
  <si>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</si>
  <si>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</si>
  <si>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</si>
  <si>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</si>
  <si>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</si>
  <si>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</si>
  <si>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</si>
  <si>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</si>
  <si>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</si>
  <si>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</si>
  <si>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</si>
  <si>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</si>
  <si>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</si>
  <si>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</si>
  <si>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</si>
  <si>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</si>
  <si>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</si>
  <si>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</si>
  <si>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</si>
  <si>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</si>
  <si>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</si>
  <si>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</si>
  <si>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</si>
  <si>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</si>
  <si>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</si>
  <si>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</si>
  <si>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</si>
  <si>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</si>
  <si>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</si>
  <si>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</si>
  <si>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</si>
  <si>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</si>
  <si>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</si>
  <si>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</si>
  <si>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</si>
  <si>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</si>
  <si>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</si>
  <si>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</si>
  <si>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</si>
  <si>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</si>
  <si>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</si>
  <si>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</si>
  <si>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</si>
  <si>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</si>
  <si>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</si>
  <si>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</si>
  <si>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</si>
  <si>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</si>
  <si>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</si>
  <si>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</si>
  <si>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</si>
  <si>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</si>
  <si>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</si>
  <si>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</si>
  <si>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</si>
  <si>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</si>
  <si>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</si>
  <si>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</si>
  <si>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</si>
  <si>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</si>
  <si>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</si>
  <si>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</si>
  <si>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</si>
  <si>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</si>
  <si>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</si>
  <si>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</si>
  <si>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</si>
  <si>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</si>
  <si>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</si>
  <si>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</si>
  <si>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</si>
  <si>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</si>
  <si>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</si>
  <si>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</si>
  <si>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</si>
  <si>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</si>
  <si>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</si>
  <si>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</si>
  <si>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</si>
  <si>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</si>
  <si>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</si>
  <si>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</si>
  <si>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</si>
  <si>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</si>
  <si>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</si>
  <si>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</si>
  <si>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</si>
  <si>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</si>
  <si>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</si>
  <si>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</si>
  <si>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</si>
  <si>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</si>
  <si>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</si>
  <si>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</si>
  <si>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</si>
  <si>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</si>
  <si>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</si>
  <si>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</si>
  <si>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</si>
  <si>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</si>
  <si>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</si>
  <si>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</si>
  <si>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</si>
  <si>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</si>
  <si>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</si>
  <si>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</si>
  <si>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</si>
  <si>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</si>
  <si>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</si>
  <si>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</si>
  <si>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</si>
  <si>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</si>
  <si>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</si>
  <si>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</si>
  <si>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</si>
  <si>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</si>
  <si>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</si>
  <si>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</si>
  <si>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</si>
  <si>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</si>
  <si>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</si>
  <si>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</si>
  <si>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</si>
  <si>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</si>
  <si>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</si>
  <si>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</si>
  <si>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</si>
  <si>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</si>
  <si>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</si>
  <si>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</si>
  <si>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</si>
  <si>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</si>
  <si>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</si>
  <si>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</si>
  <si>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</si>
  <si>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</si>
  <si>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</si>
  <si>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</si>
  <si>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</si>
  <si>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</si>
  <si>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</si>
  <si>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</si>
  <si>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</si>
  <si>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</si>
  <si>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</si>
  <si>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</si>
  <si>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</si>
  <si>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</si>
  <si>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</si>
  <si>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</si>
  <si>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</si>
  <si>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</si>
  <si>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</si>
  <si>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</si>
  <si>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</si>
  <si>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</si>
  <si>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</si>
  <si>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</si>
  <si>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</si>
  <si>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</si>
  <si>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</si>
  <si>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</si>
  <si>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</si>
  <si>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</si>
  <si>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</si>
  <si>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</si>
  <si>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</si>
  <si>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</si>
  <si>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</si>
  <si>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</si>
  <si>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</si>
  <si>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</si>
  <si>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</si>
  <si>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</si>
  <si>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</si>
  <si>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</si>
  <si>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</si>
  <si>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</si>
  <si>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</si>
  <si>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</si>
  <si>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</si>
  <si>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</si>
  <si>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</si>
  <si>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</si>
  <si>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</si>
  <si>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</si>
  <si>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</si>
  <si>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</si>
  <si>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</si>
  <si>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</si>
  <si>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</si>
  <si>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</si>
  <si>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</si>
  <si>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</si>
  <si>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</si>
  <si>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</si>
  <si>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</si>
  <si>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</si>
  <si>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</si>
  <si>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</si>
  <si>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</si>
  <si>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</si>
  <si>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</si>
  <si>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</si>
  <si>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</si>
  <si>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</si>
  <si>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</si>
  <si>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</si>
  <si>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</si>
  <si>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</si>
  <si>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</si>
  <si>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</si>
  <si>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</si>
  <si>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</si>
  <si>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</si>
  <si>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</si>
  <si>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</si>
  <si>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</si>
  <si>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</si>
  <si>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</si>
  <si>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</si>
  <si>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</si>
  <si>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</si>
  <si>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</si>
  <si>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</si>
  <si>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</si>
  <si>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</si>
  <si>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</si>
  <si>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</si>
  <si>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</si>
  <si>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</si>
  <si>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</si>
  <si>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</si>
  <si>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</si>
  <si>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</si>
  <si>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</si>
  <si>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</si>
  <si>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</si>
  <si>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</si>
  <si>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</si>
  <si>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</si>
  <si>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</si>
  <si>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</si>
  <si>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</si>
  <si>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</si>
  <si>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</si>
  <si>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</si>
  <si>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</si>
  <si>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</si>
  <si>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</si>
  <si>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</si>
  <si>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</si>
  <si>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</si>
  <si>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</si>
  <si>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</si>
  <si>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</si>
  <si>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</si>
  <si>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</si>
  <si>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</si>
  <si>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</si>
  <si>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</si>
  <si>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</si>
  <si>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</si>
  <si>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</si>
  <si>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</si>
  <si>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</si>
  <si>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</si>
  <si>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</si>
  <si>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</si>
  <si>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</si>
  <si>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</si>
  <si>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</si>
  <si>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</si>
  <si>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</si>
  <si>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</si>
  <si>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</si>
  <si>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</si>
  <si>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</si>
  <si>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</si>
  <si>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</si>
  <si>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</si>
  <si>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</si>
  <si>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</si>
  <si>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</si>
  <si>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</si>
  <si>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</si>
  <si>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</si>
  <si>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</si>
  <si>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</si>
  <si>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</si>
  <si>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</si>
  <si>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</si>
  <si>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</si>
  <si>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</si>
  <si>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</si>
  <si>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</si>
  <si>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</si>
  <si>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</si>
  <si>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</si>
  <si>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</si>
  <si>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</si>
  <si>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</si>
  <si>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</si>
  <si>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</si>
  <si>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</si>
  <si>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</si>
  <si>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</si>
  <si>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</si>
  <si>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</si>
  <si>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</si>
  <si>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</si>
  <si>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</si>
  <si>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</si>
  <si>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</si>
  <si>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</si>
  <si>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</si>
  <si>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</si>
  <si>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</si>
  <si>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</si>
  <si>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</si>
  <si>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</si>
  <si>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</si>
  <si>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</si>
  <si>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</si>
  <si>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</si>
  <si>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</si>
  <si>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</si>
  <si>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</si>
  <si>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</si>
  <si>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</si>
  <si>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</si>
  <si>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</si>
  <si>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</si>
  <si>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</si>
  <si>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</si>
  <si>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</si>
  <si>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</si>
  <si>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</si>
  <si>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</si>
  <si>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</si>
  <si>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</si>
  <si>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</si>
  <si>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</si>
  <si>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</si>
  <si>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</si>
  <si>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</si>
  <si>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</si>
  <si>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</si>
  <si>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</si>
  <si>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</si>
  <si>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</si>
  <si>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</si>
  <si>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</si>
  <si>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</si>
  <si>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</si>
  <si>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</si>
  <si>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</si>
  <si>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</si>
  <si>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</si>
  <si>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</si>
  <si>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</si>
  <si>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</si>
  <si>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</si>
  <si>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</si>
  <si>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</si>
  <si>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</si>
  <si>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</si>
  <si>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</si>
  <si>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</si>
  <si>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</si>
  <si>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</si>
  <si>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</si>
  <si>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</si>
  <si>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</si>
  <si>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</si>
  <si>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</si>
  <si>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</si>
  <si>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</si>
  <si>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</si>
  <si>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</si>
  <si>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</si>
  <si>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</si>
  <si>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</si>
  <si>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</si>
  <si>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</si>
  <si>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</si>
  <si>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</si>
  <si>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</si>
  <si>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</si>
  <si>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</si>
  <si>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</si>
  <si>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</si>
  <si>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</si>
  <si>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</si>
  <si>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</si>
  <si>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</si>
  <si>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</si>
  <si>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</si>
  <si>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</si>
  <si>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</si>
  <si>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</si>
  <si>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</si>
  <si>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</si>
  <si>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</si>
  <si>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</si>
  <si>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</si>
  <si>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</si>
  <si>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</si>
  <si>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</si>
  <si>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</si>
  <si>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</si>
  <si>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</si>
  <si>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</si>
  <si>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</si>
  <si>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</si>
  <si>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</si>
  <si>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</si>
  <si>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</si>
  <si>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</si>
  <si>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</si>
  <si>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</si>
  <si>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</si>
  <si>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</si>
  <si>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</si>
  <si>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</si>
  <si>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</si>
  <si>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</si>
  <si>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</si>
  <si>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</si>
  <si>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</si>
  <si>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</si>
  <si>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</si>
  <si>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</si>
  <si>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</si>
  <si>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</si>
  <si>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</si>
  <si>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</si>
  <si>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</si>
  <si>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</si>
  <si>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</si>
  <si>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</si>
  <si>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</si>
  <si>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</si>
  <si>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</si>
  <si>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</si>
  <si>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</si>
  <si>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</si>
  <si>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</si>
  <si>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</si>
  <si>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</si>
  <si>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</si>
  <si>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</si>
  <si>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</si>
  <si>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</si>
  <si>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</si>
  <si>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</si>
  <si>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</si>
  <si>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</si>
  <si>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</si>
  <si>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</si>
  <si>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</si>
  <si>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</si>
  <si>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</si>
  <si>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</si>
  <si>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</si>
  <si>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</si>
  <si>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</si>
  <si>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</si>
  <si>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</si>
  <si>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</si>
  <si>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</si>
  <si>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</si>
  <si>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</si>
  <si>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</si>
  <si>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</si>
  <si>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</si>
  <si>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</si>
  <si>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</si>
  <si>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</si>
  <si>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</si>
  <si>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</si>
  <si>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</si>
  <si>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</si>
  <si>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</si>
  <si>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</si>
  <si>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</si>
  <si>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</si>
  <si>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</si>
  <si>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</si>
  <si>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</si>
  <si>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</si>
  <si>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</si>
  <si>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</si>
  <si>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</si>
  <si>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</si>
  <si>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</si>
  <si>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</si>
  <si>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</si>
  <si>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</si>
  <si>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</si>
  <si>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</si>
  <si>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</si>
  <si>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</si>
  <si>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</si>
  <si>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</si>
  <si>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</si>
  <si>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</si>
  <si>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</si>
  <si>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</si>
  <si>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</si>
  <si>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</si>
  <si>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</si>
  <si>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</si>
  <si>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</si>
  <si>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</si>
  <si>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</si>
  <si>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</si>
  <si>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</si>
  <si>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</si>
  <si>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</si>
  <si>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</si>
  <si>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</si>
  <si>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</si>
  <si>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</si>
  <si>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</si>
  <si>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</si>
  <si>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</si>
  <si>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</si>
  <si>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</si>
  <si>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</si>
  <si>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</si>
  <si>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</si>
  <si>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</si>
  <si>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</si>
  <si>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</si>
  <si>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</si>
  <si>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</si>
  <si>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</si>
  <si>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</si>
  <si>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</si>
  <si>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</si>
  <si>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</si>
  <si>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</si>
  <si>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</si>
  <si>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</si>
  <si>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</si>
  <si>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</si>
  <si>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</si>
  <si>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</si>
  <si>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</si>
  <si>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</si>
  <si>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</si>
  <si>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</si>
  <si>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</si>
  <si>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</si>
  <si>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</si>
  <si>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</si>
  <si>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</si>
  <si>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</si>
  <si>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</si>
  <si>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</si>
  <si>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</si>
  <si>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</si>
  <si>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</si>
  <si>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</si>
  <si>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</si>
  <si>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</si>
  <si>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</si>
  <si>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</si>
  <si>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</si>
  <si>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</si>
  <si>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</si>
  <si>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</si>
  <si>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</si>
  <si>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</si>
  <si>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</si>
  <si>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</si>
  <si>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</si>
  <si>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</si>
  <si>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</si>
  <si>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</si>
  <si>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</si>
  <si>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</si>
  <si>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</si>
  <si>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</si>
  <si>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</si>
  <si>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</si>
  <si>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</si>
  <si>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</si>
  <si>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</si>
  <si>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</si>
  <si>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</si>
  <si>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</si>
  <si>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</si>
  <si>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</si>
  <si>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</si>
  <si>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</si>
  <si>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</si>
  <si>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</si>
  <si>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</si>
  <si>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</si>
  <si>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</si>
  <si>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</si>
  <si>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</si>
  <si>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</si>
  <si>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</si>
  <si>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</si>
  <si>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</si>
  <si>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</si>
  <si>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</si>
  <si>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</si>
  <si>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</si>
  <si>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</si>
  <si>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</si>
  <si>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</si>
  <si>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</si>
  <si>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</si>
  <si>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</si>
  <si>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</si>
  <si>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</si>
  <si>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</si>
  <si>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</si>
  <si>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</si>
  <si>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</si>
  <si>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</si>
  <si>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</si>
  <si>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</si>
  <si>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</si>
  <si>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</si>
  <si>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</si>
  <si>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</si>
  <si>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</si>
  <si>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</si>
  <si>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</si>
  <si>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</si>
  <si>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</si>
  <si>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</si>
  <si>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</si>
  <si>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</si>
  <si>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</si>
  <si>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</si>
  <si>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</si>
  <si>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</si>
  <si>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</si>
  <si>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</si>
  <si>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</si>
  <si>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</si>
  <si>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</si>
  <si>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</si>
  <si>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</si>
  <si>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</si>
  <si>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</si>
  <si>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</si>
  <si>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</si>
  <si>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</si>
  <si>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</si>
  <si>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</si>
  <si>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</si>
  <si>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</si>
  <si>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</si>
  <si>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</si>
  <si>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</si>
  <si>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</si>
  <si>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</si>
  <si>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</si>
  <si>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</si>
  <si>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</si>
  <si>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</si>
  <si>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</si>
  <si>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</si>
  <si>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</si>
  <si>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</si>
  <si>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</si>
  <si>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</si>
  <si>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</si>
  <si>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</si>
  <si>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</si>
  <si>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</si>
  <si>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</si>
  <si>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</si>
  <si>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</si>
  <si>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</si>
  <si>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</si>
  <si>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</si>
  <si>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</si>
  <si>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</si>
  <si>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</si>
  <si>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</si>
  <si>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</si>
  <si>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</si>
  <si>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</si>
  <si>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</si>
  <si>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</si>
  <si>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</si>
  <si>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</si>
  <si>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</si>
  <si>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</si>
  <si>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</si>
  <si>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</si>
  <si>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</si>
  <si>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</si>
  <si>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</si>
  <si>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</si>
  <si>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</si>
  <si>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</si>
  <si>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</si>
  <si>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</si>
  <si>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</si>
  <si>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</si>
  <si>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</si>
  <si>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</si>
  <si>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</si>
  <si>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</si>
  <si>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</si>
  <si>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</si>
  <si>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</si>
  <si>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</si>
  <si>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</si>
  <si>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</si>
  <si>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</si>
  <si>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</si>
  <si>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</si>
  <si>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</si>
  <si>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</si>
  <si>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</si>
  <si>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</si>
  <si>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</si>
  <si>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</si>
  <si>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</si>
  <si>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</si>
  <si>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</si>
  <si>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</si>
  <si>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</si>
  <si>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</si>
  <si>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</si>
  <si>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</si>
  <si>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</si>
  <si>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</si>
  <si>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</si>
  <si>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</si>
  <si>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</si>
  <si>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</si>
  <si>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</si>
  <si>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</si>
  <si>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</si>
  <si>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</si>
  <si>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</si>
  <si>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</si>
  <si>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</si>
  <si>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</si>
  <si>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</si>
  <si>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</si>
  <si>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</si>
  <si>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</si>
  <si>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</si>
  <si>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</si>
  <si>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</si>
  <si>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</si>
  <si>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</si>
  <si>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</si>
  <si>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</si>
  <si>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</si>
  <si>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</si>
  <si>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</si>
  <si>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</si>
  <si>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</si>
  <si>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</si>
  <si>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</si>
  <si>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</si>
  <si>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</si>
  <si>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</si>
  <si>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</si>
  <si>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</si>
  <si>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</si>
  <si>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</si>
  <si>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</si>
  <si>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</si>
  <si>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</si>
  <si>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</si>
  <si>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</si>
  <si>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</si>
  <si>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</si>
  <si>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</si>
  <si>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</si>
  <si>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</si>
  <si>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</si>
  <si>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</si>
  <si>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</si>
  <si>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</si>
  <si>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</si>
  <si>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</si>
  <si>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</si>
  <si>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</si>
  <si>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</si>
  <si>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</si>
  <si>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</si>
  <si>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</si>
  <si>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</si>
  <si>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</si>
  <si>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</si>
  <si>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</si>
  <si>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</si>
  <si>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</si>
  <si>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</si>
  <si>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</si>
  <si>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</si>
  <si>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</si>
  <si>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</si>
  <si>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</si>
  <si>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</si>
  <si>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</si>
  <si>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</si>
  <si>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</si>
  <si>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</si>
  <si>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</si>
  <si>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</si>
  <si>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</si>
  <si>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</si>
  <si>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</si>
  <si>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</si>
  <si>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</si>
  <si>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</si>
  <si>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</si>
  <si>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</si>
  <si>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</si>
  <si>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</si>
  <si>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</si>
  <si>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</si>
  <si>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</si>
  <si>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</si>
  <si>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</si>
  <si>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</si>
  <si>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</si>
  <si>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</si>
  <si>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</si>
  <si>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</si>
  <si>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</si>
  <si>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</si>
  <si>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</si>
  <si>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</si>
  <si>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</si>
  <si>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</si>
  <si>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</si>
  <si>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</si>
  <si>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</si>
  <si>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</si>
  <si>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</si>
  <si>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</si>
  <si>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</si>
  <si>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</si>
  <si>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</si>
  <si>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</si>
  <si>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</si>
  <si>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</si>
  <si>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</si>
  <si>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</si>
  <si>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</si>
  <si>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</si>
  <si>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</si>
  <si>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</si>
  <si>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</si>
  <si>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</si>
  <si>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</si>
  <si>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</si>
  <si>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</si>
  <si>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</si>
  <si>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</si>
  <si>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</si>
  <si>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</si>
  <si>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</si>
  <si>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</si>
  <si>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</si>
  <si>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</si>
  <si>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</si>
  <si>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</si>
  <si>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</si>
  <si>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</si>
  <si>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</si>
  <si>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</si>
  <si>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</si>
  <si>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</si>
  <si>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</si>
  <si>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</si>
  <si>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</si>
  <si>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</si>
  <si>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</si>
  <si>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</si>
  <si>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</si>
  <si>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</si>
  <si>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</si>
  <si>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</si>
  <si>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</si>
  <si>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</si>
  <si>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</si>
  <si>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</si>
  <si>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</si>
  <si>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</si>
  <si>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</si>
  <si>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</si>
  <si>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</si>
  <si>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</si>
  <si>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</si>
  <si>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</si>
  <si>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</si>
  <si>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</si>
  <si>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</si>
  <si>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</si>
  <si>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</si>
  <si>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</si>
  <si>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</si>
  <si>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</si>
  <si>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</si>
  <si>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</si>
  <si>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</si>
  <si>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</si>
  <si>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</si>
  <si>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</si>
  <si>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</si>
  <si>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</si>
  <si>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</si>
  <si>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</si>
  <si>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</si>
  <si>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</si>
  <si>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</si>
  <si>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</si>
  <si>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</si>
  <si>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</si>
  <si>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</si>
  <si>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</si>
  <si>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</si>
  <si>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</si>
  <si>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</si>
  <si>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</si>
  <si>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</si>
  <si>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</si>
  <si>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</si>
  <si>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</si>
  <si>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</si>
  <si>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</si>
  <si>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</si>
  <si>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</si>
  <si>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</si>
  <si>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</si>
  <si>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</si>
  <si>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</si>
  <si>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</si>
  <si>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</si>
  <si>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</si>
  <si>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</si>
  <si>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</si>
  <si>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</si>
  <si>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</si>
  <si>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</si>
  <si>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</si>
  <si>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</si>
  <si>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</si>
  <si>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</si>
  <si>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</si>
  <si>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</si>
  <si>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</si>
  <si>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</si>
  <si>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</si>
  <si>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</si>
  <si>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</si>
  <si>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</si>
  <si>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</si>
  <si>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</si>
  <si>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</si>
  <si>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</si>
  <si>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</si>
  <si>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</si>
  <si>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</si>
  <si>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</si>
  <si>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</si>
  <si>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</si>
  <si>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</si>
  <si>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</si>
  <si>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</si>
  <si>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</si>
  <si>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</si>
  <si>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</si>
  <si>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</si>
  <si>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</si>
  <si>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</si>
  <si>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</si>
  <si>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</si>
  <si>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</si>
  <si>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</si>
  <si>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</si>
  <si>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</si>
  <si>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</si>
  <si>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</si>
  <si>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</si>
  <si>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</si>
  <si>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</si>
  <si>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</si>
  <si>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</si>
  <si>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</si>
  <si>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</si>
  <si>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</si>
  <si>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</si>
  <si>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</si>
  <si>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</si>
  <si>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</si>
  <si>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</si>
  <si>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</si>
  <si>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</si>
  <si>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</si>
  <si>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</si>
  <si>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</si>
  <si>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</si>
  <si>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</si>
  <si>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</si>
  <si>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</si>
  <si>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</si>
  <si>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</si>
  <si>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</si>
  <si>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</si>
  <si>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</si>
  <si>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</si>
  <si>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</si>
  <si>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</si>
  <si>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</si>
  <si>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</si>
  <si>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</si>
  <si>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</si>
  <si>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</si>
  <si>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</si>
  <si>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</si>
  <si>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</si>
  <si>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</si>
  <si>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</si>
  <si>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</si>
  <si>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</si>
  <si>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</si>
  <si>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</si>
  <si>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</si>
  <si>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</si>
  <si>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</si>
  <si>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</si>
  <si>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</si>
  <si>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</si>
  <si>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</si>
  <si>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</si>
  <si>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</si>
  <si>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</si>
  <si>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</si>
  <si>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</si>
  <si>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</si>
  <si>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</si>
  <si>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</si>
  <si>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</si>
  <si>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</si>
  <si>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</si>
  <si>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</si>
  <si>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</si>
  <si>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</si>
  <si>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</si>
  <si>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</si>
  <si>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</si>
  <si>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</si>
  <si>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</si>
  <si>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</si>
  <si>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</si>
  <si>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</si>
  <si>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</si>
  <si>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</si>
  <si>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</si>
  <si>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</si>
  <si>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</si>
  <si>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</si>
  <si>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</si>
  <si>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</si>
  <si>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</si>
  <si>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</si>
  <si>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</si>
  <si>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</si>
  <si>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</si>
  <si>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</si>
  <si>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</si>
  <si>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</si>
  <si>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</si>
  <si>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</si>
  <si>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</si>
  <si>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</si>
  <si>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</si>
  <si>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</si>
  <si>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</si>
  <si>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</si>
  <si>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</si>
  <si>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</si>
  <si>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</si>
  <si>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</si>
  <si>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</si>
  <si>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</si>
  <si>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</si>
  <si>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</si>
  <si>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</si>
  <si>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</si>
  <si>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</si>
  <si>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</si>
  <si>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</si>
  <si>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</si>
  <si>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</si>
  <si>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</si>
  <si>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</si>
  <si>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</si>
  <si>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</si>
  <si>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</si>
  <si>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</si>
  <si>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</si>
  <si>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</si>
  <si>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</si>
  <si>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</si>
  <si>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</si>
  <si>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</si>
  <si>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</si>
  <si>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</si>
  <si>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</si>
  <si>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</si>
  <si>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</si>
  <si>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</si>
  <si>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</si>
  <si>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</si>
  <si>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</si>
  <si>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</si>
  <si>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</si>
  <si>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</si>
  <si>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</si>
  <si>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</si>
  <si>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</si>
  <si>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</si>
  <si>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</si>
  <si>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</si>
  <si>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</si>
  <si>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</si>
  <si>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</si>
  <si>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</si>
  <si>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</si>
  <si>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</si>
  <si>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</si>
  <si>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</si>
  <si>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</si>
  <si>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</si>
  <si>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</si>
  <si>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</si>
  <si>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</si>
  <si>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</si>
  <si>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</si>
  <si>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</si>
  <si>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</si>
  <si>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</si>
  <si>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</si>
  <si>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</si>
  <si>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</si>
  <si>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</si>
  <si>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</si>
  <si>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</si>
  <si>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</si>
  <si>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</si>
  <si>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</si>
  <si>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</si>
  <si>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</si>
  <si>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</si>
  <si>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</si>
  <si>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</si>
  <si>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</si>
  <si>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</si>
  <si>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</si>
  <si>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</si>
  <si>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</si>
  <si>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</si>
  <si>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</si>
  <si>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</si>
  <si>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</si>
  <si>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</si>
  <si>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</si>
  <si>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</si>
  <si>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</si>
  <si>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</si>
  <si>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</si>
  <si>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</si>
  <si>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</si>
  <si>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</si>
  <si>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</si>
  <si>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</si>
  <si>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</si>
  <si>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</si>
  <si>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</si>
  <si>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</si>
  <si>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</si>
  <si>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</si>
  <si>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</si>
  <si>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</si>
  <si>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</si>
  <si>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</si>
  <si>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</si>
  <si>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</si>
  <si>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</si>
  <si>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</si>
  <si>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</si>
  <si>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</si>
  <si>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</si>
  <si>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</si>
  <si>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</si>
  <si>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</si>
  <si>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</si>
  <si>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</si>
  <si>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</si>
  <si>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</si>
  <si>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</si>
  <si>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</si>
  <si>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</si>
  <si>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</si>
  <si>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</si>
  <si>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</si>
  <si>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</si>
  <si>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</si>
  <si>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</si>
  <si>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</si>
  <si>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</si>
  <si>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</si>
  <si>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</si>
  <si>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</si>
  <si>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</si>
  <si>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</si>
  <si>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</si>
  <si>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</si>
  <si>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</si>
  <si>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</si>
  <si>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</si>
  <si>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</si>
  <si>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</si>
  <si>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</si>
  <si>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</si>
  <si>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</si>
  <si>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</si>
  <si>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</si>
  <si>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</si>
  <si>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</si>
  <si>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</si>
  <si>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</si>
  <si>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</si>
  <si>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</si>
  <si>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</si>
  <si>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</si>
  <si>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</si>
  <si>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</si>
  <si>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</si>
  <si>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</si>
  <si>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</si>
  <si>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</si>
  <si>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</si>
  <si>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</si>
  <si>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</si>
  <si>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</si>
  <si>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</si>
  <si>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</si>
  <si>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</si>
  <si>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</si>
  <si>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</si>
  <si>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</si>
  <si>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</si>
  <si>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</si>
  <si>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</si>
  <si>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</si>
  <si>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</si>
  <si>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</si>
  <si>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</si>
  <si>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</si>
  <si>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</si>
  <si>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</si>
  <si>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</si>
  <si>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</si>
  <si>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</si>
  <si>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</si>
  <si>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</si>
  <si>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</si>
  <si>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</si>
  <si>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</si>
  <si>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</si>
  <si>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</si>
  <si>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</si>
  <si>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</si>
  <si>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</si>
  <si>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</si>
  <si>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</si>
  <si>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</si>
  <si>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</si>
  <si>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</si>
  <si>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</si>
  <si>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</si>
  <si>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</si>
  <si>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</si>
  <si>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</si>
  <si>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</si>
  <si>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</si>
  <si>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</si>
  <si>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</si>
  <si>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</si>
  <si>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</si>
  <si>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</si>
  <si>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</si>
  <si>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</si>
  <si>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</si>
  <si>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</si>
  <si>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</si>
  <si>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</si>
  <si>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</si>
  <si>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</si>
  <si>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</si>
  <si>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</si>
  <si>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</si>
  <si>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</si>
  <si>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</si>
  <si>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</si>
  <si>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</si>
  <si>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</si>
  <si>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</si>
  <si>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</si>
  <si>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</si>
  <si>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</si>
  <si>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</si>
  <si>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</si>
  <si>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</si>
  <si>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</si>
  <si>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</si>
  <si>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</si>
  <si>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</si>
  <si>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</si>
  <si>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</si>
  <si>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</si>
  <si>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</si>
  <si>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</si>
  <si>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</si>
  <si>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</si>
  <si>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</si>
  <si>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</si>
  <si>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</si>
  <si>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</si>
  <si>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</si>
  <si>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</si>
  <si>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</si>
  <si>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</si>
  <si>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</si>
  <si>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</si>
  <si>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</si>
  <si>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</si>
  <si>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</si>
  <si>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</si>
  <si>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</si>
  <si>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</si>
  <si>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</si>
  <si>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</si>
  <si>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</si>
  <si>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</si>
  <si>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</si>
  <si>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</si>
  <si>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</si>
  <si>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</si>
  <si>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</si>
  <si>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</si>
  <si>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</si>
  <si>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</si>
  <si>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</si>
  <si>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</si>
  <si>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</si>
  <si>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</si>
  <si>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</si>
  <si>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</si>
  <si>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</si>
  <si>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</si>
  <si>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</si>
  <si>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</si>
  <si>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</si>
  <si>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</si>
  <si>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</si>
  <si>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</si>
  <si>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</si>
  <si>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</si>
  <si>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</si>
  <si>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</si>
  <si>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</si>
  <si>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</si>
  <si>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</si>
  <si>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</si>
  <si>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</si>
  <si>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</si>
  <si>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</si>
  <si>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</si>
  <si>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</si>
  <si>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</si>
  <si>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</si>
  <si>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</si>
  <si>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</si>
  <si>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</si>
  <si>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</si>
  <si>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</si>
  <si>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</si>
  <si>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</si>
  <si>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</si>
  <si>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</si>
  <si>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</si>
  <si>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</si>
  <si>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</si>
  <si>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</si>
  <si>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</si>
  <si>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</si>
  <si>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</si>
  <si>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</si>
  <si>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</si>
  <si>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</si>
  <si>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</si>
  <si>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</si>
  <si>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</si>
  <si>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</si>
  <si>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</si>
  <si>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</si>
  <si>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</si>
  <si>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</si>
  <si>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</si>
  <si>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</si>
  <si>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</si>
  <si>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</si>
  <si>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</si>
  <si>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</si>
  <si>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</si>
  <si>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</si>
  <si>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</si>
  <si>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</si>
  <si>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</si>
  <si>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</si>
  <si>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</si>
  <si>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</si>
  <si>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</si>
  <si>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</si>
  <si>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</si>
  <si>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</si>
  <si>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</si>
  <si>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</si>
  <si>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</si>
  <si>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</si>
  <si>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</si>
  <si>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</si>
  <si>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</si>
  <si>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</si>
  <si>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</si>
  <si>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</si>
  <si>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</si>
  <si>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</si>
  <si>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</si>
  <si>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</si>
  <si>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</si>
  <si>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</si>
  <si>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</si>
  <si>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</si>
  <si>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</si>
  <si>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</si>
  <si>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</si>
  <si>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</si>
  <si>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</si>
  <si>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</si>
  <si>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</si>
  <si>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</si>
  <si>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</si>
  <si>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</si>
  <si>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</si>
  <si>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</si>
  <si>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</si>
  <si>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</si>
  <si>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</si>
  <si>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</si>
  <si>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</si>
  <si>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</si>
  <si>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</si>
  <si>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</si>
  <si>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</si>
  <si>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</si>
  <si>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</si>
  <si>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</si>
  <si>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</si>
  <si>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</si>
  <si>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</si>
  <si>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</si>
  <si>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</si>
  <si>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</si>
  <si>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</si>
  <si>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</si>
  <si>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</si>
  <si>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</si>
  <si>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</si>
  <si>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</si>
  <si>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</si>
  <si>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</si>
  <si>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</si>
  <si>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</si>
  <si>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</si>
  <si>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</si>
  <si>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</si>
  <si>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</si>
  <si>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</si>
  <si>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</si>
  <si>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</si>
  <si>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</si>
  <si>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</si>
  <si>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</si>
  <si>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</si>
  <si>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</si>
  <si>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</si>
  <si>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</si>
  <si>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</si>
  <si>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</si>
  <si>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</si>
  <si>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</si>
  <si>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</si>
  <si>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</si>
  <si>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</si>
  <si>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</si>
  <si>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</si>
  <si>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</si>
  <si>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</si>
  <si>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</si>
  <si>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</si>
  <si>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</si>
  <si>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</si>
  <si>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</si>
  <si>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</si>
  <si>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</si>
  <si>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</si>
  <si>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</si>
  <si>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</si>
  <si>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</si>
  <si>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</si>
  <si>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</si>
  <si>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</si>
  <si>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</si>
  <si>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</si>
  <si>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</si>
  <si>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</si>
  <si>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</si>
  <si>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</si>
  <si>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</si>
  <si>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</si>
  <si>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</si>
  <si>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</si>
  <si>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</si>
  <si>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</si>
  <si>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</si>
  <si>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</si>
  <si>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</si>
  <si>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</si>
  <si>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</si>
  <si>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</si>
  <si>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</si>
  <si>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</si>
  <si>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</si>
  <si>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</si>
  <si>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</si>
  <si>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</si>
  <si>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</si>
  <si>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</si>
  <si>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</si>
  <si>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</si>
  <si>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</si>
  <si>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</si>
  <si>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</si>
  <si>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</si>
  <si>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</si>
  <si>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</si>
  <si>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</si>
  <si>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</si>
  <si>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</si>
  <si>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</si>
  <si>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</si>
  <si>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</si>
  <si>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</si>
  <si>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</si>
  <si>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</si>
  <si>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</si>
  <si>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</si>
  <si>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</si>
  <si>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</si>
  <si>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</si>
  <si>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</si>
  <si>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</si>
  <si>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</si>
  <si>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</si>
  <si>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</si>
  <si>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</si>
  <si>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</si>
  <si>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</si>
  <si>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</si>
  <si>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</si>
  <si>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</si>
  <si>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</si>
  <si>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</si>
  <si>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</si>
  <si>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</si>
  <si>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</si>
  <si>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</si>
  <si>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</si>
  <si>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</si>
  <si>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</si>
  <si>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</si>
  <si>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</si>
  <si>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</si>
  <si>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</si>
  <si>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</si>
  <si>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</si>
  <si>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</si>
  <si>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</si>
  <si>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</si>
  <si>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</si>
  <si>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</si>
  <si>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</si>
  <si>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</si>
  <si>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</si>
  <si>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</si>
  <si>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</si>
  <si>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</si>
  <si>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</si>
  <si>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</si>
  <si>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</si>
  <si>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</si>
  <si>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</si>
  <si>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</si>
  <si>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</si>
  <si>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</si>
  <si>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</si>
  <si>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</si>
  <si>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</si>
  <si>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</si>
  <si>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</si>
  <si>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</si>
  <si>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</si>
  <si>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</si>
  <si>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</si>
  <si>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</si>
  <si>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</si>
  <si>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</si>
  <si>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</si>
  <si>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</si>
  <si>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</si>
  <si>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</si>
  <si>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</si>
  <si>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</si>
  <si>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</si>
  <si>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</si>
  <si>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</si>
  <si>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</si>
  <si>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</si>
  <si>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</si>
  <si>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</si>
  <si>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</si>
  <si>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</si>
  <si>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</si>
  <si>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</si>
  <si>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</si>
  <si>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</si>
  <si>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</si>
  <si>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</si>
  <si>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</si>
  <si>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</si>
  <si>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</si>
  <si>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</si>
  <si>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</si>
  <si>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</si>
  <si>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</si>
  <si>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</si>
  <si>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</si>
  <si>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</si>
  <si>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</si>
  <si>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</si>
  <si>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</si>
  <si>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</si>
  <si>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</si>
  <si>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</si>
  <si>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</si>
  <si>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</si>
  <si>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</si>
  <si>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</si>
  <si>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</si>
  <si>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</si>
  <si>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</si>
  <si>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</si>
  <si>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</si>
  <si>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</si>
  <si>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</si>
  <si>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</si>
  <si>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</si>
  <si>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</si>
  <si>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</si>
  <si>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</si>
  <si>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</si>
  <si>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</si>
  <si>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</si>
  <si>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</si>
  <si>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</si>
  <si>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</si>
  <si>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</si>
  <si>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</si>
  <si>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</si>
  <si>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</si>
  <si>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</si>
  <si>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</si>
  <si>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</si>
  <si>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</si>
  <si>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</si>
  <si>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</si>
  <si>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</si>
  <si>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</si>
  <si>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</si>
  <si>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</si>
  <si>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</si>
  <si>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</si>
  <si>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</si>
  <si>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</si>
  <si>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</si>
  <si>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</si>
  <si>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</si>
  <si>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</si>
  <si>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</si>
  <si>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</si>
  <si>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</si>
  <si>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</si>
  <si>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</si>
  <si>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</si>
  <si>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</si>
  <si>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</si>
  <si>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</si>
  <si>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</si>
  <si>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</si>
  <si>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</si>
  <si>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</si>
  <si>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</si>
  <si>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</si>
  <si>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</si>
  <si>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</si>
  <si>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</si>
  <si>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</si>
  <si>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</si>
  <si>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</si>
  <si>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</si>
  <si>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</si>
  <si>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</si>
  <si>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</si>
  <si>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</si>
  <si>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</si>
  <si>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</si>
  <si>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</si>
  <si>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</si>
  <si>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</si>
  <si>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</si>
  <si>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</si>
  <si>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</si>
  <si>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</si>
  <si>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</si>
  <si>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</si>
  <si>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</si>
  <si>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</si>
  <si>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</si>
  <si>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</si>
  <si>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</si>
  <si>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</si>
  <si>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</si>
  <si>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</si>
  <si>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</si>
  <si>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</si>
  <si>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</si>
  <si>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</si>
  <si>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</si>
  <si>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</si>
  <si>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</si>
  <si>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</si>
  <si>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</si>
  <si>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</si>
  <si>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</si>
  <si>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</si>
  <si>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</si>
  <si>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</si>
  <si>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</si>
  <si>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</si>
  <si>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</si>
  <si>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</si>
  <si>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</si>
  <si>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</si>
  <si>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</si>
  <si>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</si>
  <si>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</si>
  <si>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</si>
  <si>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</si>
  <si>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</si>
  <si>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</si>
  <si>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</si>
  <si>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</si>
  <si>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</si>
  <si>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</si>
  <si>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</si>
  <si>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</si>
  <si>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</si>
  <si>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</si>
  <si>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</si>
  <si>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</si>
  <si>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</si>
  <si>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</si>
  <si>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</si>
  <si>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</si>
  <si>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</si>
  <si>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</si>
  <si>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</si>
  <si>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</si>
  <si>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</si>
  <si>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</si>
  <si>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</si>
  <si>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</si>
  <si>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</si>
  <si>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</si>
  <si>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</si>
  <si>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</si>
  <si>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</si>
  <si>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</si>
  <si>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</si>
  <si>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</si>
  <si>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</si>
  <si>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</si>
  <si>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</si>
  <si>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</si>
  <si>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</si>
  <si>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</si>
  <si>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</si>
  <si>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</si>
  <si>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</si>
  <si>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</si>
  <si>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</si>
  <si>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</si>
  <si>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</si>
  <si>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</si>
  <si>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</si>
  <si>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</si>
  <si>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</si>
  <si>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</si>
  <si>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</si>
  <si>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</si>
  <si>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</si>
  <si>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</si>
  <si>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</si>
  <si>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</si>
  <si>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</si>
  <si>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</si>
  <si>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</si>
  <si>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</si>
  <si>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</si>
  <si>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</si>
  <si>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</si>
  <si>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</si>
  <si>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</si>
  <si>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</si>
  <si>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</si>
  <si>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</si>
  <si>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</si>
  <si>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</si>
  <si>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</si>
  <si>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</si>
  <si>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</si>
  <si>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</si>
  <si>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</si>
  <si>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</si>
  <si>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</si>
  <si>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</si>
  <si>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</si>
  <si>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</si>
  <si>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</si>
  <si>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</si>
  <si>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</si>
  <si>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</si>
  <si>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</si>
  <si>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</si>
  <si>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</si>
  <si>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</si>
  <si>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</si>
  <si>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</si>
  <si>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</si>
  <si>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</si>
  <si>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</si>
  <si>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</si>
  <si>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</si>
  <si>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</si>
  <si>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</si>
  <si>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</si>
  <si>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</si>
  <si>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</si>
  <si>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</si>
  <si>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</si>
  <si>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</si>
  <si>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</si>
  <si>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</si>
  <si>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</si>
  <si>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</si>
  <si>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</si>
  <si>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</si>
  <si>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</si>
  <si>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</si>
  <si>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</si>
  <si>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</si>
  <si>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</si>
  <si>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</si>
  <si>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</si>
  <si>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</si>
  <si>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</si>
  <si>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</si>
  <si>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</si>
  <si>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</si>
  <si>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</si>
  <si>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</si>
  <si>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</si>
  <si>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</si>
  <si>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</si>
  <si>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</si>
  <si>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</si>
  <si>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</si>
  <si>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</si>
  <si>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</si>
  <si>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</si>
  <si>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</si>
  <si>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</si>
  <si>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</si>
  <si>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</si>
  <si>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</si>
  <si>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</si>
  <si>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</si>
  <si>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</si>
  <si>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</si>
  <si>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</si>
  <si>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</si>
  <si>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</si>
  <si>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</si>
  <si>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</si>
  <si>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</si>
  <si>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</si>
  <si>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</si>
  <si>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</si>
  <si>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</si>
  <si>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</si>
  <si>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</si>
  <si>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</si>
  <si>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</si>
  <si>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</si>
  <si>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</si>
  <si>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</si>
  <si>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</si>
  <si>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</si>
  <si>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</si>
  <si>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</si>
  <si>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</si>
  <si>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</si>
  <si>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</si>
  <si>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</si>
  <si>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</si>
  <si>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</si>
  <si>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</si>
  <si>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</si>
  <si>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</si>
  <si>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</si>
  <si>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</si>
  <si>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</si>
  <si>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</si>
  <si>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</si>
  <si>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</si>
  <si>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</si>
  <si>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</si>
  <si>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</si>
  <si>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</si>
  <si>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</si>
  <si>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</si>
  <si>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</si>
  <si>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</si>
  <si>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</si>
  <si>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</si>
  <si>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</si>
  <si>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</si>
  <si>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</si>
  <si>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</si>
  <si>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</si>
  <si>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</si>
  <si>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</si>
  <si>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</si>
  <si>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</si>
  <si>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</si>
  <si>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</si>
  <si>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</si>
  <si>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</si>
  <si>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</si>
  <si>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</si>
  <si>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</si>
  <si>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</si>
  <si>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</si>
  <si>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</si>
  <si>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</si>
  <si>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</si>
  <si>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</si>
  <si>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</si>
  <si>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</si>
  <si>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</si>
  <si>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</si>
  <si>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</si>
  <si>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</si>
  <si>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</si>
  <si>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</si>
  <si>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</si>
  <si>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</si>
  <si>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</si>
  <si>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</si>
  <si>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</si>
  <si>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</si>
  <si>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</si>
  <si>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</si>
  <si>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</si>
  <si>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</si>
  <si>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</si>
  <si>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</si>
  <si>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</si>
  <si>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</si>
  <si>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</si>
  <si>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</si>
  <si>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</si>
  <si>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</si>
  <si>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</si>
  <si>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</si>
  <si>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</si>
  <si>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</si>
  <si>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</si>
  <si>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</si>
  <si>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</si>
  <si>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</si>
  <si>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</si>
  <si>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</si>
  <si>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</si>
  <si>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</si>
  <si>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</si>
  <si>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</si>
  <si>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</si>
  <si>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</si>
  <si>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</si>
  <si>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</si>
  <si>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</si>
  <si>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</si>
  <si>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</si>
  <si>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</si>
  <si>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</si>
  <si>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</si>
  <si>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</si>
  <si>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</si>
  <si>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</si>
  <si>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</si>
  <si>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</si>
  <si>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</si>
  <si>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</si>
  <si>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</si>
  <si>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</si>
  <si>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</si>
  <si>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</si>
  <si>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</si>
  <si>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</si>
  <si>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</si>
  <si>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</si>
  <si>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</si>
  <si>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</si>
  <si>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</si>
  <si>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</si>
  <si>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</si>
  <si>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</si>
  <si>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</si>
  <si>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</si>
  <si>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</si>
  <si>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</si>
  <si>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</si>
  <si>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</si>
  <si>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</si>
  <si>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</si>
  <si>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</si>
  <si>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</si>
  <si>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</si>
  <si>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</si>
  <si>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</si>
  <si>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</si>
  <si>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</si>
  <si>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</si>
  <si>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</si>
  <si>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</si>
  <si>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</si>
  <si>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</si>
  <si>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</si>
  <si>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</si>
  <si>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</si>
  <si>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</si>
  <si>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</si>
  <si>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</si>
  <si>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</si>
  <si>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</si>
  <si>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</si>
  <si>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</si>
  <si>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</si>
  <si>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</si>
  <si>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</si>
  <si>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</si>
  <si>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</si>
  <si>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</si>
  <si>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</si>
  <si>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</si>
  <si>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</si>
  <si>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</si>
  <si>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</si>
  <si>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</si>
  <si>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</si>
  <si>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</si>
  <si>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</si>
  <si>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</si>
  <si>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</si>
  <si>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</si>
  <si>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</si>
  <si>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</si>
  <si>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</si>
  <si>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</si>
  <si>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</si>
  <si>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</si>
  <si>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</si>
  <si>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</si>
  <si>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</si>
  <si>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</si>
  <si>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</si>
  <si>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</si>
  <si>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</si>
  <si>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</si>
  <si>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</si>
  <si>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</si>
  <si>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</si>
  <si>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</si>
  <si>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</si>
  <si>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</si>
  <si>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</si>
  <si>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</si>
  <si>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</si>
  <si>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</si>
  <si>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</si>
  <si>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</si>
  <si>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</si>
  <si>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</si>
  <si>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</si>
  <si>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</si>
  <si>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</si>
  <si>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</si>
  <si>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</si>
  <si>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</si>
  <si>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</si>
  <si>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</si>
  <si>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</si>
  <si>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</si>
  <si>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</si>
  <si>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</si>
  <si>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</si>
  <si>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</si>
  <si>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</si>
  <si>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</si>
  <si>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</si>
  <si>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</si>
  <si>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</si>
  <si>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</si>
  <si>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</si>
  <si>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</si>
  <si>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</si>
  <si>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</si>
  <si>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</si>
  <si>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</si>
  <si>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</si>
  <si>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</si>
  <si>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</si>
  <si>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</si>
  <si>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</si>
  <si>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</si>
  <si>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</si>
  <si>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</si>
  <si>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</si>
  <si>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</si>
  <si>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</si>
  <si>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</si>
  <si>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</si>
  <si>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</si>
  <si>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</si>
  <si>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</si>
  <si>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</si>
  <si>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</si>
  <si>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</si>
  <si>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</si>
  <si>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</si>
  <si>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</si>
  <si>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</si>
  <si>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</si>
  <si>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</si>
  <si>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</si>
  <si>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</si>
  <si>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</si>
  <si>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</si>
  <si>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</si>
  <si>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</si>
  <si>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</si>
  <si>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</si>
  <si>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</si>
  <si>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</si>
  <si>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</si>
  <si>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</si>
  <si>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</si>
  <si>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</si>
  <si>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</si>
  <si>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</si>
  <si>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</si>
  <si>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</si>
  <si>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</si>
  <si>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</si>
  <si>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</si>
  <si>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</si>
  <si>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</si>
  <si>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</si>
  <si>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</si>
  <si>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</si>
  <si>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</si>
  <si>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</si>
  <si>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</si>
  <si>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</si>
  <si>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</si>
  <si>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</si>
  <si>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</si>
  <si>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</si>
  <si>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</si>
  <si>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</si>
  <si>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</si>
  <si>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</si>
  <si>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</si>
  <si>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</si>
  <si>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</si>
  <si>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</si>
  <si>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</si>
  <si>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</si>
  <si>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</si>
  <si>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</si>
  <si>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</si>
  <si>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</si>
  <si>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</si>
  <si>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</si>
  <si>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</si>
  <si>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</si>
  <si>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</si>
  <si>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</si>
  <si>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</si>
  <si>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</si>
  <si>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</si>
  <si>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</si>
  <si>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</si>
  <si>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</si>
  <si>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</si>
  <si>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</si>
  <si>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</si>
  <si>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</si>
  <si>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</si>
  <si>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</si>
  <si>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</si>
  <si>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</si>
  <si>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</si>
  <si>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</si>
  <si>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</si>
  <si>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</si>
  <si>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</si>
  <si>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</si>
  <si>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</si>
  <si>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</si>
  <si>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</si>
  <si>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</si>
  <si>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</si>
  <si>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</si>
  <si>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</si>
  <si>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</si>
  <si>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</si>
  <si>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</si>
  <si>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</si>
  <si>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</si>
  <si>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</si>
  <si>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</si>
  <si>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</si>
  <si>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</si>
  <si>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</si>
  <si>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</si>
  <si>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</si>
  <si>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</si>
  <si>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</si>
  <si>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</si>
  <si>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</si>
  <si>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</si>
  <si>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</si>
  <si>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</si>
  <si>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</si>
  <si>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</si>
  <si>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</si>
  <si>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</si>
  <si>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</si>
  <si>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</si>
  <si>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</si>
  <si>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</si>
  <si>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</si>
  <si>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</si>
  <si>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</si>
  <si>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</si>
  <si>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</si>
  <si>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</si>
  <si>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</si>
  <si>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</si>
  <si>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</si>
  <si>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</si>
  <si>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</si>
  <si>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</si>
  <si>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</si>
  <si>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</si>
  <si>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</si>
  <si>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</si>
  <si>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</si>
  <si>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</si>
  <si>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</si>
  <si>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</si>
  <si>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</si>
  <si>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</si>
  <si>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</si>
  <si>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</si>
  <si>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</si>
  <si>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</si>
  <si>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</si>
  <si>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</si>
  <si>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</si>
  <si>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</si>
  <si>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</si>
  <si>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</si>
  <si>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</si>
  <si>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</si>
  <si>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</si>
  <si>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</si>
  <si>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</si>
  <si>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</si>
  <si>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</si>
  <si>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</si>
  <si>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</si>
  <si>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</si>
  <si>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</si>
  <si>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</si>
  <si>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</si>
  <si>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</si>
  <si>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</si>
  <si>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</si>
  <si>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</si>
  <si>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</si>
  <si>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</si>
  <si>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</si>
  <si>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</si>
  <si>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</si>
  <si>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</si>
  <si>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</si>
  <si>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</si>
  <si>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</si>
  <si>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</si>
  <si>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</si>
  <si>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</si>
  <si>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</si>
  <si>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</si>
  <si>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</si>
  <si>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</si>
  <si>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</si>
  <si>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</si>
  <si>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</si>
  <si>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</si>
  <si>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</si>
  <si>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</si>
  <si>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</si>
  <si>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</si>
  <si>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</si>
  <si>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</si>
  <si>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</si>
  <si>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</si>
  <si>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</si>
  <si>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</si>
  <si>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</si>
  <si>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</si>
  <si>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</si>
  <si>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</si>
  <si>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</si>
  <si>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</si>
  <si>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</si>
  <si>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</si>
  <si>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</si>
  <si>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</si>
  <si>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</si>
  <si>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</si>
  <si>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</si>
  <si>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</si>
  <si>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</si>
  <si>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</si>
  <si>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</si>
  <si>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</si>
  <si>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</si>
  <si>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</si>
  <si>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</si>
  <si>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</si>
  <si>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</si>
  <si>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</si>
  <si>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</si>
  <si>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</si>
  <si>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</si>
  <si>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</si>
  <si>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</si>
  <si>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</si>
  <si>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</si>
  <si>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</si>
  <si>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</si>
  <si>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</si>
  <si>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</si>
  <si>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</si>
  <si>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</si>
  <si>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</si>
  <si>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</si>
  <si>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</si>
  <si>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</si>
  <si>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</si>
  <si>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</si>
  <si>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</si>
  <si>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</si>
  <si>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</si>
  <si>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</si>
  <si>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</si>
  <si>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</si>
  <si>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</si>
  <si>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</si>
  <si>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</si>
  <si>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</si>
  <si>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</si>
  <si>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</si>
  <si>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</si>
  <si>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</si>
  <si>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</si>
  <si>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</si>
  <si>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</si>
  <si>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</si>
  <si>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</si>
  <si>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</si>
  <si>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</si>
  <si>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</si>
  <si>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</si>
  <si>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</si>
  <si>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</si>
  <si>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</si>
  <si>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</si>
  <si>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</si>
  <si>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</si>
  <si>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</si>
  <si>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</si>
  <si>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</si>
  <si>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</si>
  <si>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</si>
  <si>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</si>
  <si>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</si>
  <si>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</si>
  <si>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</si>
  <si>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</si>
  <si>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</si>
  <si>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</si>
  <si>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</si>
  <si>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</si>
  <si>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</si>
  <si>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</si>
  <si>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</si>
  <si>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</si>
  <si>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</si>
  <si>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</si>
  <si>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</si>
  <si>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</si>
  <si>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</si>
  <si>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</si>
  <si>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</si>
  <si>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</si>
  <si>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</si>
  <si>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</si>
  <si>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</si>
  <si>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</si>
  <si>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</si>
  <si>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</si>
  <si>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</si>
  <si>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</si>
  <si>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</si>
  <si>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</si>
  <si>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</si>
  <si>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</si>
  <si>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</si>
  <si>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</si>
  <si>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</si>
  <si>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</si>
  <si>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</si>
  <si>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</si>
  <si>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</si>
  <si>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</si>
  <si>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</si>
  <si>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</si>
  <si>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</si>
  <si>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</si>
  <si>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</si>
  <si>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</si>
  <si>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</si>
  <si>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</si>
  <si>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</si>
  <si>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</si>
  <si>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</si>
  <si>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</si>
  <si>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</si>
  <si>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</si>
  <si>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</si>
  <si>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</si>
  <si>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</si>
  <si>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</si>
  <si>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</si>
  <si>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</si>
  <si>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</si>
  <si>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</si>
  <si>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</si>
  <si>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</si>
  <si>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</si>
  <si>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</si>
  <si>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</si>
  <si>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</si>
  <si>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</si>
  <si>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</si>
  <si>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</si>
  <si>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</si>
  <si>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</si>
  <si>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</si>
  <si>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</si>
  <si>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</si>
  <si>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</si>
  <si>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</si>
  <si>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</si>
  <si>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</si>
  <si>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</si>
  <si>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</si>
  <si>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</si>
  <si>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</si>
  <si>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</si>
  <si>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</si>
  <si>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</si>
  <si>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</si>
  <si>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</si>
  <si>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</si>
  <si>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</si>
  <si>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</si>
  <si>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</si>
  <si>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</si>
  <si>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</si>
  <si>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</si>
  <si>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</si>
  <si>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</si>
  <si>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</si>
  <si>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</si>
  <si>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</si>
  <si>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</si>
  <si>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</si>
  <si>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</si>
  <si>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</si>
  <si>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</si>
  <si>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</si>
  <si>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</si>
  <si>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</si>
  <si>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</si>
  <si>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</si>
  <si>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</si>
  <si>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</si>
  <si>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</si>
  <si>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</si>
  <si>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</si>
  <si>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</si>
  <si>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</si>
  <si>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</si>
  <si>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</si>
  <si>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</si>
  <si>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</si>
  <si>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</si>
  <si>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</si>
  <si>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</si>
  <si>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</si>
  <si>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</si>
  <si>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</si>
  <si>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</si>
  <si>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</si>
  <si>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</si>
  <si>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</si>
  <si>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</si>
  <si>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</si>
  <si>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</si>
  <si>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</si>
  <si>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</si>
  <si>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</si>
  <si>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</si>
  <si>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</si>
  <si>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</si>
  <si>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</si>
  <si>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</si>
  <si>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</si>
  <si>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</si>
  <si>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</si>
  <si>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</si>
  <si>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</si>
  <si>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</si>
  <si>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</si>
  <si>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</si>
  <si>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</si>
  <si>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</si>
  <si>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</si>
  <si>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</si>
  <si>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</si>
  <si>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</si>
  <si>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</si>
  <si>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</si>
  <si>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</si>
  <si>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</si>
  <si>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</si>
  <si>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</si>
  <si>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</si>
  <si>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</si>
  <si>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</si>
  <si>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</si>
  <si>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</si>
  <si>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</si>
  <si>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</si>
  <si>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</si>
  <si>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</si>
  <si>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</si>
  <si>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</si>
  <si>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</si>
  <si>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</si>
  <si>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</si>
  <si>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</si>
  <si>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</si>
  <si>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</si>
  <si>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</si>
  <si>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</si>
  <si>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</si>
  <si>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</si>
  <si>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</si>
  <si>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</si>
  <si>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</si>
  <si>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</si>
  <si>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</si>
  <si>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</si>
  <si>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</si>
  <si>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</si>
  <si>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</si>
  <si>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</si>
  <si>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</si>
  <si>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</si>
  <si>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</si>
  <si>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</si>
  <si>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</si>
  <si>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</si>
  <si>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</si>
  <si>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</si>
  <si>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</si>
  <si>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</si>
  <si>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</si>
  <si>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</si>
  <si>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</si>
  <si>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</si>
  <si>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</si>
  <si>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</si>
  <si>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</si>
  <si>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</si>
  <si>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</si>
  <si>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</si>
  <si>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</si>
  <si>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</si>
  <si>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</si>
  <si>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</si>
  <si>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</si>
  <si>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</si>
  <si>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</si>
  <si>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</si>
  <si>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</si>
  <si>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</si>
  <si>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</si>
  <si>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</si>
  <si>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</si>
  <si>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</si>
  <si>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</si>
  <si>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</si>
  <si>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</si>
  <si>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</si>
  <si>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</si>
  <si>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</si>
  <si>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</si>
  <si>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</si>
  <si>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</si>
  <si>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</si>
  <si>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</si>
  <si>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</si>
  <si>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</si>
  <si>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</si>
  <si>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</si>
  <si>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</si>
  <si>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</si>
  <si>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</si>
  <si>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</si>
  <si>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</si>
  <si>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</si>
  <si>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</si>
  <si>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</si>
  <si>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</si>
  <si>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</si>
  <si>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</si>
  <si>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</si>
  <si>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</si>
  <si>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</si>
  <si>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</si>
  <si>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</si>
  <si>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</si>
  <si>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</si>
  <si>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</si>
  <si>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</si>
  <si>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</si>
  <si>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</si>
  <si>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</si>
  <si>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</si>
  <si>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</si>
  <si>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</si>
  <si>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</si>
  <si>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</si>
  <si>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</si>
  <si>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</si>
  <si>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</si>
  <si>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</si>
  <si>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</si>
  <si>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</si>
  <si>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</si>
  <si>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</si>
  <si>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</si>
  <si>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</si>
  <si>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</si>
  <si>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</si>
  <si>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</si>
  <si>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</si>
  <si>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</si>
  <si>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</si>
  <si>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</si>
  <si>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</si>
  <si>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</si>
  <si>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</si>
  <si>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</si>
  <si>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</si>
  <si>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</si>
  <si>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</si>
  <si>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</si>
  <si>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</si>
  <si>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</si>
  <si>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</si>
  <si>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</si>
  <si>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</si>
  <si>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</si>
  <si>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</si>
  <si>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</si>
  <si>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</si>
  <si>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</si>
  <si>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</si>
  <si>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</si>
  <si>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</si>
  <si>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</si>
  <si>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</si>
  <si>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</si>
  <si>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</si>
  <si>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</si>
  <si>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</si>
  <si>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</si>
  <si>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</si>
  <si>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</si>
  <si>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</si>
  <si>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</si>
  <si>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</si>
  <si>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</si>
  <si>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</si>
  <si>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</si>
  <si>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</si>
  <si>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</si>
  <si>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</si>
  <si>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</si>
  <si>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</si>
  <si>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</si>
  <si>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</si>
  <si>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</si>
  <si>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</si>
  <si>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</si>
  <si>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</si>
  <si>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</si>
  <si>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</si>
  <si>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</si>
  <si>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</si>
  <si>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</si>
  <si>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</si>
  <si>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</si>
  <si>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</si>
  <si>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</si>
  <si>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</si>
  <si>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</si>
  <si>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</si>
  <si>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</si>
  <si>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</si>
  <si>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</si>
  <si>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</si>
  <si>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</si>
  <si>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</si>
  <si>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</si>
  <si>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</si>
  <si>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</si>
  <si>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</si>
  <si>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</si>
  <si>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</si>
  <si>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</si>
  <si>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</si>
  <si>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</si>
  <si>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</si>
  <si>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</si>
  <si>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</si>
  <si>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</si>
  <si>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</si>
  <si>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</si>
  <si>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</si>
  <si>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</si>
  <si>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</si>
  <si>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</si>
  <si>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</si>
  <si>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</si>
  <si>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</si>
  <si>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</si>
  <si>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</si>
  <si>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</si>
  <si>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</si>
  <si>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</si>
  <si>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</si>
  <si>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</si>
  <si>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</si>
  <si>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</si>
  <si>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</si>
  <si>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</si>
  <si>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</si>
  <si>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</si>
  <si>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</si>
  <si>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</si>
  <si>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</si>
  <si>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</si>
  <si>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</si>
  <si>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</si>
  <si>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</si>
  <si>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</si>
  <si>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</si>
  <si>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</si>
  <si>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</si>
  <si>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</si>
  <si>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</si>
  <si>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</si>
  <si>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</si>
  <si>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</si>
  <si>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</si>
  <si>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</si>
  <si>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</si>
  <si>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</si>
  <si>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</si>
  <si>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</si>
  <si>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</si>
  <si>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</si>
  <si>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</si>
  <si>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</si>
  <si>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</si>
  <si>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</si>
  <si>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</si>
  <si>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</si>
  <si>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</si>
  <si>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</si>
  <si>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</si>
  <si>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</si>
  <si>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</si>
  <si>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</si>
  <si>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</si>
  <si>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</si>
  <si>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</si>
  <si>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</si>
  <si>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</si>
  <si>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</si>
  <si>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</si>
  <si>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</si>
  <si>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</si>
  <si>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</si>
  <si>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</si>
  <si>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</si>
  <si>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</si>
  <si>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</si>
  <si>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</si>
  <si>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</si>
  <si>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</si>
  <si>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</si>
  <si>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</si>
  <si>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</si>
  <si>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</si>
  <si>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</si>
  <si>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</si>
  <si>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</si>
  <si>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</si>
  <si>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</si>
  <si>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</si>
  <si>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</si>
  <si>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</si>
  <si>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</si>
  <si>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</si>
  <si>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</si>
  <si>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</si>
  <si>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</si>
  <si>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</si>
  <si>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</si>
  <si>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</si>
  <si>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</si>
  <si>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</si>
  <si>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</si>
  <si>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</si>
  <si>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</si>
  <si>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</si>
  <si>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</si>
  <si>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</si>
  <si>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</si>
  <si>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</si>
  <si>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</si>
  <si>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</si>
  <si>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</si>
  <si>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</si>
  <si>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</si>
  <si>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</si>
  <si>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</si>
  <si>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</si>
  <si>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</si>
  <si>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</si>
  <si>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</si>
  <si>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</si>
  <si>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</si>
  <si>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</si>
  <si>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</si>
  <si>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</si>
  <si>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</si>
  <si>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</si>
  <si>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</si>
  <si>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</si>
  <si>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</si>
  <si>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</si>
  <si>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</si>
  <si>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</si>
  <si>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</si>
  <si>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</si>
  <si>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</si>
  <si>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</si>
  <si>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</si>
  <si>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</si>
  <si>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</si>
  <si>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</si>
  <si>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</si>
  <si>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</si>
  <si>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</si>
  <si>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</si>
  <si>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</si>
  <si>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</si>
  <si>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</si>
  <si>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</si>
  <si>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</si>
  <si>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</si>
  <si>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</si>
  <si>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</si>
  <si>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</si>
  <si>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</si>
  <si>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</si>
  <si>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</si>
  <si>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</si>
  <si>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</si>
  <si>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</si>
  <si>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</si>
  <si>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</si>
  <si>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</si>
  <si>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</si>
  <si>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</si>
  <si>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</si>
  <si>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</si>
  <si>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</si>
  <si>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</si>
  <si>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</si>
  <si>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</si>
  <si>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</si>
  <si>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</si>
  <si>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</si>
  <si>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</si>
  <si>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</si>
  <si>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</si>
  <si>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</si>
  <si>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</si>
  <si>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</si>
  <si>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</si>
  <si>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</si>
  <si>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</si>
  <si>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</si>
  <si>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</si>
  <si>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</si>
  <si>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</si>
  <si>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</si>
  <si>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</si>
  <si>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</si>
  <si>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</si>
  <si>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</si>
  <si>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</si>
  <si>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</si>
  <si>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</si>
  <si>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</si>
  <si>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</si>
  <si>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</si>
  <si>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</si>
  <si>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</si>
  <si>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</si>
  <si>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</si>
  <si>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</si>
  <si>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</si>
  <si>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</si>
  <si>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</si>
  <si>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</si>
  <si>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</si>
  <si>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</si>
  <si>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</si>
  <si>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</si>
  <si>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</si>
  <si>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</si>
  <si>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</si>
  <si>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</si>
  <si>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</si>
  <si>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</si>
  <si>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</si>
  <si>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</si>
  <si>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</si>
  <si>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</si>
  <si>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</si>
  <si>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</si>
  <si>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</si>
  <si>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</si>
  <si>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</si>
  <si>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</si>
  <si>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</si>
  <si>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</si>
  <si>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</si>
  <si>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</si>
  <si>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</si>
  <si>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</si>
  <si>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</si>
  <si>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</si>
  <si>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</si>
  <si>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</si>
  <si>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</si>
  <si>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</si>
  <si>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</si>
  <si>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</si>
  <si>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</si>
  <si>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</si>
  <si>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</si>
  <si>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</si>
  <si>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</si>
  <si>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</si>
  <si>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</si>
  <si>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</si>
  <si>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</si>
  <si>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</si>
  <si>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</si>
  <si>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</si>
  <si>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</si>
  <si>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</si>
  <si>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</si>
  <si>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</si>
  <si>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</si>
  <si>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</si>
  <si>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</si>
  <si>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</si>
  <si>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</si>
  <si>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</si>
  <si>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</si>
  <si>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</si>
  <si>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</si>
  <si>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</si>
  <si>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</si>
  <si>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</si>
  <si>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</si>
  <si>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</si>
  <si>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</si>
  <si>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</si>
  <si>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</si>
  <si>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</si>
  <si>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</si>
  <si>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</si>
  <si>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</si>
  <si>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</si>
  <si>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</si>
  <si>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</si>
  <si>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</si>
  <si>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</si>
  <si>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</si>
  <si>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</si>
  <si>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</si>
  <si>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</si>
  <si>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</si>
  <si>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</si>
  <si>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</si>
  <si>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</si>
  <si>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</si>
  <si>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</si>
  <si>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</si>
  <si>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</si>
  <si>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</si>
  <si>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</si>
  <si>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</si>
  <si>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</si>
  <si>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</si>
  <si>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</si>
  <si>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</si>
  <si>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</si>
  <si>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</si>
  <si>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</si>
  <si>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</si>
  <si>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</si>
  <si>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</si>
  <si>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</si>
  <si>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</si>
  <si>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</si>
  <si>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</si>
  <si>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</si>
  <si>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</si>
  <si>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</si>
  <si>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</si>
  <si>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</si>
  <si>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</si>
  <si>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</si>
  <si>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</si>
  <si>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</si>
  <si>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</si>
  <si>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</si>
  <si>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</si>
  <si>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</si>
  <si>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</si>
  <si>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</si>
  <si>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</si>
  <si>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</si>
  <si>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</si>
  <si>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</si>
  <si>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</si>
  <si>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</si>
  <si>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</si>
  <si>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</si>
  <si>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</si>
  <si>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</si>
  <si>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</si>
  <si>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</si>
  <si>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</si>
  <si>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</si>
  <si>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</si>
  <si>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</si>
  <si>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</si>
  <si>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</si>
  <si>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</si>
  <si>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</si>
  <si>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</si>
  <si>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</si>
  <si>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</si>
  <si>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</si>
  <si>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</si>
  <si>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</si>
  <si>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</si>
  <si>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</si>
  <si>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</si>
  <si>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</si>
  <si>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</si>
  <si>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</si>
  <si>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</si>
  <si>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</si>
  <si>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</si>
  <si>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</si>
  <si>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</si>
  <si>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</si>
  <si>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</si>
  <si>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</si>
  <si>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</si>
  <si>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</si>
  <si>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</si>
  <si>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</si>
  <si>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</si>
  <si>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</si>
  <si>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</si>
  <si>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</si>
  <si>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</si>
  <si>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</si>
  <si>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</si>
  <si>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</si>
  <si>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</si>
  <si>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</si>
  <si>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</si>
  <si>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</si>
  <si>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</si>
  <si>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</si>
  <si>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</si>
  <si>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</si>
  <si>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</si>
  <si>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</si>
  <si>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</si>
  <si>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</si>
  <si>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</si>
  <si>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</si>
  <si>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</si>
  <si>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</si>
  <si>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</si>
  <si>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</si>
  <si>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</si>
  <si>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</si>
  <si>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</si>
  <si>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</si>
  <si>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</si>
  <si>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</si>
  <si>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</si>
  <si>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</si>
  <si>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</si>
  <si>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</si>
  <si>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</si>
  <si>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</si>
  <si>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</si>
  <si>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</si>
  <si>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</si>
  <si>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</si>
  <si>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</si>
  <si>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</si>
  <si>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</si>
  <si>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</si>
  <si>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</si>
  <si>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</si>
  <si>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</si>
  <si>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</si>
  <si>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</si>
  <si>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</si>
  <si>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</si>
  <si>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</si>
  <si>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</si>
  <si>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</si>
  <si>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</si>
  <si>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</si>
  <si>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</si>
  <si>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</si>
  <si>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</si>
  <si>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</si>
  <si>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</si>
  <si>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</si>
  <si>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</si>
  <si>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</si>
  <si>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</si>
  <si>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</si>
  <si>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</si>
  <si>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</si>
  <si>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</si>
  <si>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</si>
  <si>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</si>
  <si>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</si>
  <si>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</si>
  <si>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</si>
  <si>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</si>
  <si>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</si>
  <si>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</si>
  <si>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</si>
  <si>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</si>
  <si>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</si>
  <si>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</si>
  <si>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</si>
  <si>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</si>
  <si>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</si>
  <si>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</si>
  <si>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</si>
  <si>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</si>
  <si>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</si>
  <si>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</si>
  <si>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</si>
  <si>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</si>
  <si>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</si>
  <si>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</si>
  <si>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</si>
  <si>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</si>
  <si>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</si>
  <si>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</si>
  <si>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</si>
  <si>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</si>
  <si>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</si>
  <si>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</si>
  <si>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</si>
  <si>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</si>
  <si>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</si>
  <si>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</si>
  <si>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</si>
  <si>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</si>
  <si>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</si>
  <si>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</si>
  <si>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</si>
  <si>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</si>
  <si>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</si>
  <si>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</si>
  <si>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</si>
  <si>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</si>
  <si>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</si>
  <si>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</si>
  <si>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</si>
  <si>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</si>
  <si>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</si>
  <si>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</si>
  <si>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</si>
  <si>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</si>
  <si>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</si>
  <si>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</si>
  <si>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</si>
  <si>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</si>
  <si>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</si>
  <si>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</si>
  <si>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</si>
  <si>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</si>
  <si>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</si>
  <si>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</si>
  <si>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</si>
  <si>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</si>
  <si>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</si>
  <si>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</si>
  <si>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</si>
  <si>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</si>
  <si>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</si>
  <si>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</si>
  <si>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</si>
  <si>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</si>
  <si>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</si>
  <si>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</si>
  <si>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</si>
  <si>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</si>
  <si>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</si>
  <si>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</si>
  <si>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</si>
  <si>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</si>
  <si>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</si>
  <si>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</si>
  <si>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</si>
  <si>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</si>
  <si>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</si>
  <si>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</si>
  <si>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</si>
  <si>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</si>
  <si>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</si>
  <si>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</si>
  <si>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</si>
  <si>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</si>
  <si>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</si>
  <si>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</si>
  <si>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</si>
  <si>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</si>
  <si>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</si>
  <si>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</si>
  <si>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</si>
  <si>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</si>
  <si>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</si>
  <si>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</si>
  <si>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</si>
  <si>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</si>
  <si>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</si>
  <si>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</si>
  <si>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</si>
  <si>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</si>
  <si>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</si>
  <si>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</si>
  <si>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</si>
  <si>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</si>
  <si>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</si>
  <si>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</si>
  <si>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</si>
  <si>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</si>
  <si>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</si>
  <si>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</si>
  <si>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</si>
  <si>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</si>
  <si>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</si>
  <si>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</si>
  <si>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</si>
  <si>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</si>
  <si>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</si>
  <si>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</si>
  <si>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</si>
  <si>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</si>
  <si>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</si>
  <si>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</si>
  <si>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</si>
  <si>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</si>
  <si>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</si>
  <si>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</si>
  <si>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</si>
  <si>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</si>
  <si>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</si>
  <si>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</si>
  <si>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</si>
  <si>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</si>
  <si>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</si>
  <si>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</si>
  <si>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</si>
  <si>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</si>
  <si>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</si>
  <si>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</si>
  <si>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</si>
  <si>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</si>
  <si>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</si>
  <si>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</si>
  <si>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</si>
  <si>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</si>
  <si>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</si>
  <si>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</si>
  <si>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</si>
  <si>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</si>
  <si>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</si>
  <si>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</si>
  <si>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</si>
  <si>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</si>
  <si>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</si>
  <si>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</si>
  <si>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</si>
  <si>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</si>
  <si>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</si>
  <si>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</si>
  <si>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</si>
  <si>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</si>
  <si>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</si>
  <si>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</si>
  <si>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</si>
  <si>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</si>
  <si>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</si>
  <si>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</si>
  <si>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</si>
  <si>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</si>
  <si>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</si>
  <si>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</si>
  <si>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</si>
  <si>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</si>
  <si>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</si>
  <si>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</si>
  <si>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</si>
  <si>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</si>
  <si>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</si>
  <si>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</si>
  <si>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</si>
  <si>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</si>
  <si>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</si>
  <si>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</si>
  <si>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</si>
  <si>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</si>
  <si>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</si>
  <si>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</si>
  <si>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</si>
  <si>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</si>
  <si>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</si>
  <si>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</si>
  <si>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</si>
  <si>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</si>
  <si>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</si>
  <si>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</si>
  <si>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</si>
  <si>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</si>
  <si>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</si>
  <si>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</si>
  <si>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</si>
  <si>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</si>
  <si>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</si>
  <si>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</si>
  <si>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</si>
  <si>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</si>
  <si>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</si>
  <si>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</si>
  <si>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</si>
  <si>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</si>
  <si>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</si>
  <si>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</si>
  <si>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</si>
  <si>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</si>
  <si>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</si>
  <si>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</si>
  <si>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</si>
  <si>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</si>
  <si>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</si>
  <si>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</si>
  <si>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</si>
  <si>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</si>
  <si>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</si>
  <si>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</si>
  <si>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</si>
  <si>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</si>
  <si>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</si>
  <si>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</si>
  <si>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</si>
  <si>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</si>
  <si>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</si>
  <si>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</si>
  <si>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</si>
  <si>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</si>
  <si>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</si>
  <si>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</si>
  <si>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</si>
  <si>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</si>
  <si>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</si>
  <si>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</si>
  <si>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</si>
  <si>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</si>
  <si>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</si>
  <si>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</si>
  <si>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</si>
  <si>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</si>
  <si>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</si>
  <si>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</si>
  <si>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</si>
  <si>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</si>
  <si>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</si>
  <si>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</si>
  <si>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</si>
  <si>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</si>
  <si>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</si>
  <si>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</si>
  <si>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</si>
  <si>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</si>
  <si>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</si>
  <si>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</si>
  <si>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</si>
  <si>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</si>
  <si>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</si>
  <si>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</si>
  <si>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</si>
  <si>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</si>
  <si>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</si>
  <si>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</si>
  <si>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</si>
  <si>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</si>
  <si>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</si>
  <si>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</si>
  <si>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</si>
  <si>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</si>
  <si>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</si>
  <si>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</si>
  <si>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</si>
  <si>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</si>
  <si>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</si>
  <si>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</si>
  <si>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</si>
  <si>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</si>
  <si>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</si>
  <si>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</si>
  <si>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</si>
  <si>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</si>
  <si>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</si>
  <si>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</si>
  <si>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</si>
  <si>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</si>
  <si>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</si>
  <si>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</si>
  <si>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</si>
  <si>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</si>
  <si>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</si>
  <si>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</si>
  <si>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</si>
  <si>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</si>
  <si>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</si>
  <si>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</si>
  <si>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</si>
  <si>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</si>
  <si>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</si>
  <si>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</si>
  <si>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</si>
  <si>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</si>
  <si>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</si>
  <si>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</si>
  <si>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</si>
  <si>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</si>
  <si>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</si>
  <si>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</si>
  <si>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</si>
  <si>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</si>
  <si>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</si>
  <si>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</si>
  <si>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</si>
  <si>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</si>
  <si>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</si>
  <si>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</si>
  <si>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</si>
  <si>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</si>
  <si>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</si>
  <si>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</si>
  <si>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</si>
  <si>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</si>
  <si>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</si>
  <si>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</si>
  <si>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</si>
  <si>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</si>
  <si>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</si>
  <si>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</si>
  <si>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</si>
  <si>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</si>
  <si>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</si>
  <si>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</si>
  <si>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</si>
  <si>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</si>
  <si>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</si>
  <si>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</si>
  <si>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</si>
  <si>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</si>
  <si>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</si>
  <si>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</si>
  <si>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</si>
  <si>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</si>
  <si>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</si>
  <si>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</si>
  <si>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</si>
  <si>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</si>
  <si>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</si>
  <si>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</si>
  <si>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</si>
  <si>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</si>
  <si>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</si>
  <si>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</si>
  <si>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</si>
  <si>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</si>
  <si>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</si>
  <si>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</si>
  <si>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</si>
  <si>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</si>
  <si>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</si>
  <si>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</si>
  <si>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</si>
  <si>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</si>
  <si>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</si>
  <si>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</si>
  <si>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</si>
  <si>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</si>
  <si>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</si>
  <si>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</si>
  <si>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</si>
  <si>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</si>
  <si>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</si>
  <si>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</si>
  <si>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</si>
  <si>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</si>
  <si>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</si>
  <si>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</si>
  <si>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</si>
  <si>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</si>
  <si>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</si>
  <si>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</si>
  <si>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</si>
  <si>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</si>
  <si>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</si>
  <si>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</si>
  <si>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</si>
  <si>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</si>
  <si>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</si>
  <si>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</si>
  <si>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</si>
  <si>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</si>
  <si>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</si>
  <si>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</si>
  <si>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</si>
  <si>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</si>
  <si>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</si>
  <si>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</si>
  <si>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</si>
  <si>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</si>
  <si>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</si>
  <si>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</si>
  <si>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</si>
  <si>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</si>
  <si>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</si>
  <si>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</si>
  <si>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</si>
  <si>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</si>
  <si>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</si>
  <si>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</si>
  <si>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</si>
  <si>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</si>
  <si>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</si>
  <si>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</si>
  <si>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</si>
  <si>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</si>
  <si>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</si>
  <si>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</si>
  <si>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</si>
  <si>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</si>
  <si>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</si>
  <si>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</si>
  <si>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</si>
  <si>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</si>
  <si>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</si>
  <si>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</si>
  <si>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</si>
  <si>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</si>
  <si>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</si>
  <si>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</si>
  <si>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</si>
  <si>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</si>
  <si>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</si>
  <si>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</si>
  <si>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</si>
  <si>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</si>
  <si>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</si>
  <si>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</si>
  <si>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</si>
  <si>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</si>
  <si>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</si>
  <si>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</si>
  <si>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</si>
  <si>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</si>
  <si>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</si>
  <si>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</si>
  <si>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</si>
  <si>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</si>
  <si>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</si>
  <si>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</si>
  <si>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</si>
  <si>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</si>
  <si>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</si>
  <si>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</si>
  <si>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</si>
  <si>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</si>
  <si>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</si>
  <si>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</si>
  <si>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</si>
  <si>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</si>
  <si>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</si>
  <si>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</si>
  <si>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</si>
  <si>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</si>
  <si>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</si>
  <si>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</si>
  <si>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</si>
  <si>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</si>
  <si>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</si>
  <si>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</si>
  <si>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</si>
  <si>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</si>
  <si>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</si>
  <si>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</si>
  <si>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</si>
  <si>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</si>
  <si>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</si>
  <si>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</si>
  <si>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</si>
  <si>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</si>
  <si>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</si>
  <si>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</si>
  <si>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</si>
  <si>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</si>
  <si>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</si>
  <si>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</si>
  <si>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</si>
  <si>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</si>
  <si>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</si>
  <si>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</si>
  <si>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</si>
  <si>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</si>
  <si>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</si>
  <si>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</si>
  <si>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</si>
  <si>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</si>
  <si>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</si>
  <si>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</si>
  <si>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</si>
  <si>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</si>
  <si>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</si>
  <si>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</si>
  <si>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</si>
  <si>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</si>
  <si>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</si>
  <si>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</si>
  <si>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</si>
  <si>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</si>
  <si>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</si>
  <si>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</si>
  <si>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</si>
  <si>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</si>
  <si>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</si>
  <si>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</si>
  <si>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</si>
  <si>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</si>
  <si>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</si>
  <si>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</si>
  <si>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</si>
  <si>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</si>
  <si>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</si>
  <si>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</si>
  <si>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</si>
  <si>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</si>
  <si>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</si>
  <si>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</si>
  <si>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</si>
  <si>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</si>
  <si>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</si>
  <si>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</si>
  <si>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</si>
  <si>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</si>
  <si>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</si>
  <si>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</si>
  <si>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</si>
  <si>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</si>
  <si>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</si>
  <si>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</si>
  <si>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</si>
  <si>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</si>
  <si>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</si>
  <si>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</si>
  <si>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</si>
  <si>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</si>
  <si>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</si>
  <si>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</si>
  <si>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</si>
  <si>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</si>
  <si>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</si>
  <si>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</si>
  <si>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</si>
  <si>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</si>
  <si>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</si>
  <si>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</si>
  <si>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</si>
  <si>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</si>
  <si>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</si>
  <si>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</si>
  <si>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</si>
  <si>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</si>
  <si>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</si>
  <si>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</si>
  <si>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</si>
  <si>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</si>
  <si>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</si>
  <si>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</si>
  <si>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</si>
  <si>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</si>
  <si>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</si>
  <si>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</si>
  <si>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</si>
  <si>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</si>
  <si>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</si>
  <si>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</si>
  <si>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</si>
  <si>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</si>
  <si>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</si>
  <si>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</si>
  <si>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</si>
  <si>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</si>
  <si>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</si>
  <si>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</si>
  <si>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</si>
  <si>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</si>
  <si>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</si>
  <si>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</si>
  <si>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</si>
  <si>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</si>
  <si>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</si>
  <si>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</si>
  <si>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</si>
  <si>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</si>
  <si>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</si>
  <si>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</si>
  <si>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</si>
  <si>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</si>
  <si>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</si>
  <si>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</si>
  <si>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</si>
  <si>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</si>
  <si>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</si>
  <si>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</si>
  <si>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</si>
  <si>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</si>
  <si>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</si>
  <si>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</si>
  <si>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</si>
  <si>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</si>
  <si>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</si>
  <si>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</si>
  <si>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</si>
  <si>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</si>
  <si>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</si>
  <si>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</si>
  <si>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</si>
  <si>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</si>
  <si>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</si>
  <si>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</si>
  <si>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</si>
  <si>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</si>
  <si>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</si>
  <si>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</si>
  <si>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</si>
  <si>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</si>
  <si>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</si>
  <si>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</si>
  <si>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</si>
  <si>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</si>
  <si>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</si>
  <si>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</si>
  <si>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</si>
  <si>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</si>
  <si>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</si>
  <si>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</si>
  <si>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</si>
  <si>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</si>
  <si>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</si>
  <si>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</si>
  <si>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</si>
  <si>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</si>
  <si>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</si>
  <si>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</si>
  <si>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</si>
  <si>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</si>
  <si>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</si>
  <si>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</si>
  <si>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</si>
  <si>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</si>
  <si>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</si>
  <si>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</si>
  <si>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</si>
  <si>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</si>
  <si>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</si>
  <si>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</si>
  <si>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</si>
  <si>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</si>
  <si>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</si>
  <si>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</si>
  <si>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</si>
  <si>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</si>
  <si>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</si>
  <si>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</si>
  <si>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</si>
  <si>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</si>
  <si>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</si>
  <si>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</si>
  <si>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</si>
  <si>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</si>
  <si>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</si>
  <si>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</si>
  <si>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</si>
  <si>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</si>
  <si>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</si>
  <si>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</si>
  <si>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</si>
  <si>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</si>
  <si>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</si>
  <si>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</si>
  <si>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</si>
  <si>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</si>
  <si>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</si>
  <si>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</si>
  <si>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</si>
  <si>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</si>
  <si>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</si>
  <si>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</si>
  <si>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</si>
  <si>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</si>
  <si>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</si>
  <si>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</si>
  <si>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</si>
  <si>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</si>
  <si>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</si>
  <si>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</si>
  <si>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</si>
  <si>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</si>
  <si>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</si>
  <si>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</si>
  <si>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</si>
  <si>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</si>
  <si>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</si>
  <si>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</si>
  <si>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</si>
  <si>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</si>
  <si>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</si>
  <si>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</si>
  <si>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</si>
  <si>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</si>
  <si>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</si>
  <si>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</si>
  <si>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</si>
  <si>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</si>
  <si>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</si>
  <si>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</si>
  <si>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</si>
  <si>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</si>
  <si>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</si>
  <si>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</si>
  <si>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</si>
  <si>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</si>
  <si>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</si>
  <si>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</si>
  <si>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</si>
  <si>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</si>
  <si>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</si>
  <si>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</si>
  <si>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</si>
  <si>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</si>
  <si>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</si>
  <si>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</si>
  <si>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</si>
  <si>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</si>
  <si>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</si>
  <si>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</si>
  <si>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</si>
  <si>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</si>
  <si>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</si>
  <si>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</si>
  <si>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</si>
  <si>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</si>
  <si>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</si>
  <si>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</si>
  <si>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</si>
  <si>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</si>
  <si>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</si>
  <si>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</si>
  <si>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</si>
  <si>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</si>
  <si>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</si>
  <si>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</si>
  <si>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</si>
  <si>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</si>
  <si>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</si>
  <si>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</si>
  <si>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</si>
  <si>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</si>
  <si>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</si>
  <si>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</si>
  <si>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</si>
  <si>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</si>
  <si>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</si>
  <si>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</si>
  <si>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</si>
  <si>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</si>
  <si>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</si>
  <si>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</si>
  <si>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</si>
  <si>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</si>
  <si>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</si>
  <si>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</si>
  <si>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</si>
  <si>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</si>
  <si>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</si>
  <si>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</si>
  <si>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</si>
  <si>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</si>
  <si>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</si>
  <si>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</si>
  <si>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</si>
  <si>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</si>
  <si>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</si>
  <si>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</si>
  <si>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</si>
  <si>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</si>
  <si>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</si>
  <si>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</si>
  <si>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</si>
  <si>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</si>
  <si>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</si>
  <si>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</si>
  <si>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</si>
  <si>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</si>
  <si>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</si>
  <si>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</si>
  <si>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</si>
  <si>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</si>
  <si>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</si>
  <si>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</si>
  <si>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</si>
  <si>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</si>
  <si>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</si>
  <si>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</si>
  <si>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</si>
  <si>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</si>
  <si>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</si>
  <si>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</si>
  <si>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</si>
  <si>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</si>
  <si>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</si>
  <si>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</si>
  <si>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</si>
  <si>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</si>
  <si>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</si>
  <si>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</si>
  <si>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</si>
  <si>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</si>
  <si>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</si>
  <si>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</si>
  <si>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</si>
  <si>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</si>
  <si>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</si>
  <si>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</si>
  <si>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</si>
  <si>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</si>
  <si>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</si>
  <si>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</si>
  <si>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</si>
  <si>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</si>
  <si>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</si>
  <si>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</si>
  <si>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</si>
  <si>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</si>
  <si>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</si>
  <si>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</si>
  <si>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</si>
  <si>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</si>
  <si>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</si>
  <si>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</si>
  <si>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</si>
  <si>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</si>
  <si>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</si>
  <si>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</si>
  <si>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</si>
  <si>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</si>
  <si>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</si>
  <si>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</si>
  <si>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</si>
  <si>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</si>
  <si>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</si>
  <si>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</si>
  <si>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</si>
  <si>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</si>
  <si>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</si>
  <si>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</si>
  <si>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</si>
  <si>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</si>
  <si>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</si>
  <si>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</si>
  <si>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</si>
  <si>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</si>
  <si>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</si>
  <si>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</si>
  <si>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</si>
  <si>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</si>
  <si>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</si>
  <si>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</si>
  <si>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</si>
  <si>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</si>
  <si>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</si>
  <si>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</si>
  <si>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</si>
  <si>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</si>
  <si>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</si>
  <si>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</si>
  <si>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</si>
  <si>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</si>
  <si>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</si>
  <si>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</si>
  <si>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</si>
  <si>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</si>
  <si>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</si>
  <si>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</si>
  <si>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</si>
  <si>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</si>
  <si>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</si>
  <si>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</si>
  <si>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</si>
  <si>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</si>
  <si>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</si>
  <si>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</si>
  <si>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</si>
  <si>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</si>
  <si>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</si>
  <si>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</si>
  <si>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</si>
  <si>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</si>
  <si>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</si>
  <si>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</si>
  <si>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</si>
  <si>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</si>
  <si>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</si>
  <si>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</si>
  <si>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</si>
  <si>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</si>
  <si>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</si>
  <si>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</si>
  <si>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</si>
  <si>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</si>
  <si>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</si>
  <si>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</si>
  <si>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</si>
  <si>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</si>
  <si>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</si>
  <si>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</si>
  <si>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</si>
  <si>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</si>
  <si>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</si>
  <si>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</si>
  <si>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</si>
  <si>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</si>
  <si>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</si>
  <si>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</si>
  <si>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</si>
  <si>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</si>
  <si>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</si>
  <si>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</si>
  <si>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</si>
  <si>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</si>
  <si>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</si>
  <si>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</si>
  <si>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</si>
  <si>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</si>
  <si>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</si>
  <si>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</si>
  <si>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</si>
  <si>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</si>
  <si>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</si>
  <si>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</si>
  <si>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</si>
  <si>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</si>
  <si>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</si>
  <si>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</si>
  <si>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</si>
  <si>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</si>
  <si>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</si>
  <si>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</si>
  <si>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</si>
  <si>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</si>
  <si>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</si>
  <si>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</si>
  <si>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</si>
  <si>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</si>
  <si>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</si>
  <si>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</si>
  <si>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</si>
  <si>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</si>
  <si>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</si>
  <si>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</si>
  <si>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</si>
  <si>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</si>
  <si>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</si>
  <si>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</si>
  <si>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</si>
  <si>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</si>
  <si>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</si>
  <si>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</si>
  <si>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</si>
  <si>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</si>
  <si>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</si>
  <si>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</si>
  <si>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</si>
  <si>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</si>
  <si>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</si>
  <si>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</si>
  <si>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</si>
  <si>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</si>
  <si>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</si>
  <si>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</si>
  <si>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</si>
  <si>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</si>
  <si>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</si>
  <si>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</si>
  <si>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</si>
  <si>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</si>
  <si>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</si>
  <si>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</si>
  <si>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</si>
  <si>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</si>
  <si>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</si>
  <si>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</si>
  <si>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</si>
  <si>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</si>
  <si>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</si>
  <si>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</si>
  <si>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</si>
  <si>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</si>
  <si>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</si>
  <si>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</si>
  <si>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</si>
  <si>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</si>
  <si>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</si>
  <si>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</si>
  <si>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</si>
  <si>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</si>
  <si>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</si>
  <si>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</si>
  <si>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</si>
  <si>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</si>
  <si>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</si>
  <si>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</si>
  <si>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</si>
  <si>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</si>
  <si>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</si>
  <si>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</si>
  <si>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</si>
  <si>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</si>
  <si>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</si>
  <si>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</si>
  <si>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</si>
  <si>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</si>
  <si>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</si>
  <si>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</si>
  <si>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</si>
  <si>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</si>
  <si>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</si>
  <si>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</si>
  <si>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</si>
  <si>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</si>
  <si>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</si>
  <si>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</si>
  <si>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</si>
  <si>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</si>
  <si>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</si>
  <si>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</si>
  <si>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</si>
  <si>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</si>
  <si>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</si>
  <si>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</si>
  <si>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</si>
  <si>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</si>
  <si>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</si>
  <si>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</si>
  <si>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</si>
  <si>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</si>
  <si>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</si>
  <si>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</si>
  <si>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</si>
  <si>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</si>
  <si>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</si>
  <si>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</si>
  <si>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</si>
  <si>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</si>
  <si>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</si>
  <si>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</si>
  <si>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</si>
  <si>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</si>
  <si>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</si>
  <si>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</si>
  <si>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</si>
  <si>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</si>
  <si>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</si>
  <si>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</si>
  <si>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</si>
  <si>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</si>
  <si>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</si>
  <si>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</si>
  <si>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</si>
  <si>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</si>
  <si>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</si>
  <si>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</si>
  <si>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</si>
  <si>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</si>
  <si>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</si>
  <si>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</si>
  <si>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</si>
  <si>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</si>
  <si>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</si>
  <si>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</si>
  <si>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</si>
  <si>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</si>
  <si>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</si>
  <si>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</si>
  <si>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</si>
  <si>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</si>
  <si>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</si>
  <si>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</si>
  <si>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</si>
  <si>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</si>
  <si>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</si>
  <si>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</si>
  <si>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</si>
  <si>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</si>
  <si>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</si>
  <si>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</si>
  <si>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</si>
  <si>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</si>
  <si>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</si>
  <si>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</si>
  <si>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</si>
  <si>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</si>
  <si>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</si>
  <si>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</si>
  <si>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</si>
  <si>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</si>
  <si>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</si>
  <si>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</si>
  <si>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</si>
  <si>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</si>
  <si>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</si>
  <si>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</si>
  <si>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</si>
  <si>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</si>
  <si>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</si>
  <si>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</si>
  <si>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</si>
  <si>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</si>
  <si>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</si>
  <si>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</si>
  <si>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</si>
  <si>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</si>
  <si>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</si>
  <si>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</si>
  <si>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</si>
  <si>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</si>
  <si>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</si>
  <si>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</si>
  <si>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</si>
  <si>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</si>
  <si>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</si>
  <si>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</si>
  <si>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</si>
  <si>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</si>
  <si>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</si>
  <si>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</si>
  <si>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</si>
  <si>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</si>
  <si>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</si>
  <si>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</si>
  <si>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</si>
  <si>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</si>
  <si>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</si>
  <si>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</si>
  <si>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</si>
  <si>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</si>
  <si>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</si>
  <si>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</si>
  <si>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</si>
  <si>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</si>
  <si>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</si>
  <si>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</si>
  <si>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</si>
  <si>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</si>
  <si>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</si>
  <si>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</si>
  <si>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</si>
  <si>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</si>
  <si>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</si>
  <si>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</si>
  <si>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</si>
  <si>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</si>
  <si>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</si>
  <si>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</si>
  <si>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</si>
  <si>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</si>
  <si>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</si>
  <si>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</si>
  <si>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</si>
  <si>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</si>
  <si>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</si>
  <si>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</si>
  <si>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</si>
  <si>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</si>
  <si>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</si>
  <si>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</si>
  <si>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</si>
  <si>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</si>
  <si>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</si>
  <si>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</si>
  <si>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</si>
  <si>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</si>
  <si>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</si>
  <si>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</si>
  <si>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</si>
  <si>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</si>
  <si>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</si>
  <si>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</si>
  <si>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</si>
  <si>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</si>
  <si>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</si>
  <si>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</si>
  <si>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</si>
  <si>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</si>
  <si>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</si>
  <si>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</si>
  <si>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</si>
  <si>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</si>
  <si>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</si>
  <si>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</si>
  <si>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</si>
  <si>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</si>
  <si>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</si>
  <si>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</si>
  <si>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</si>
  <si>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</si>
  <si>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</si>
  <si>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</si>
  <si>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</si>
  <si>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</si>
  <si>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</si>
  <si>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</si>
  <si>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</si>
  <si>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</si>
  <si>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</si>
  <si>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</si>
  <si>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</si>
  <si>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</si>
  <si>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</si>
  <si>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</si>
  <si>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</si>
  <si>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</si>
  <si>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</si>
  <si>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</si>
  <si>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</si>
  <si>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</si>
  <si>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</si>
  <si>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</si>
  <si>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</si>
  <si>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</si>
  <si>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</si>
  <si>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</si>
  <si>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</si>
  <si>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</si>
  <si>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</si>
  <si>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</si>
  <si>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</si>
  <si>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</si>
  <si>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</si>
  <si>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</si>
  <si>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</si>
  <si>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</si>
  <si>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</si>
  <si>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</si>
  <si>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</si>
  <si>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</si>
  <si>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</si>
  <si>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</si>
  <si>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</si>
  <si>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</si>
  <si>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</si>
  <si>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</si>
  <si>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</si>
  <si>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</si>
  <si>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</si>
  <si>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</si>
  <si>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</si>
  <si>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</si>
  <si>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</si>
  <si>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</si>
  <si>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</si>
  <si>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</si>
  <si>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</si>
  <si>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</si>
  <si>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</si>
  <si>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</si>
  <si>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</si>
  <si>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</si>
  <si>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</si>
  <si>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</si>
  <si>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</si>
  <si>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</si>
  <si>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</si>
  <si>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</si>
  <si>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</si>
  <si>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</si>
  <si>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</si>
  <si>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</si>
  <si>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</si>
  <si>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</si>
  <si>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</si>
  <si>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</si>
  <si>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</si>
  <si>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</si>
  <si>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</si>
  <si>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</si>
  <si>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</si>
  <si>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</si>
  <si>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</si>
  <si>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</si>
  <si>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</si>
  <si>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</si>
  <si>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</si>
  <si>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</si>
  <si>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</si>
  <si>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</si>
  <si>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</si>
  <si>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</si>
  <si>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</si>
  <si>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</si>
  <si>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</si>
  <si>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</si>
  <si>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</si>
  <si>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</si>
  <si>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</si>
  <si>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</si>
  <si>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</si>
  <si>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</si>
  <si>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</si>
  <si>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</si>
  <si>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</si>
  <si>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</si>
  <si>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</si>
  <si>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</si>
  <si>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</si>
  <si>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</si>
  <si>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</si>
  <si>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</si>
  <si>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</si>
  <si>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</si>
  <si>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</si>
  <si>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</si>
  <si>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</si>
  <si>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</si>
  <si>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</si>
  <si>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</si>
  <si>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</si>
  <si>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</si>
  <si>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</si>
  <si>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</si>
  <si>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</si>
  <si>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</si>
  <si>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</si>
  <si>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</si>
  <si>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</si>
  <si>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</si>
  <si>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</si>
  <si>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</si>
  <si>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</si>
  <si>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</si>
  <si>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</si>
  <si>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</si>
  <si>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</si>
  <si>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</si>
  <si>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</si>
  <si>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</si>
  <si>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</si>
  <si>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</si>
  <si>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</si>
  <si>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</si>
  <si>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</si>
  <si>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</si>
  <si>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</si>
  <si>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</si>
  <si>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</si>
  <si>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</si>
  <si>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</si>
  <si>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</si>
  <si>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</si>
  <si>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</si>
  <si>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</si>
  <si>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</si>
  <si>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</si>
  <si>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</si>
  <si>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</si>
  <si>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</si>
  <si>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</si>
  <si>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</si>
  <si>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</si>
  <si>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</si>
  <si>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</si>
  <si>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</si>
  <si>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</si>
  <si>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</si>
  <si>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</si>
  <si>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</si>
  <si>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</si>
  <si>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</si>
  <si>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</si>
  <si>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</si>
  <si>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</si>
  <si>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</si>
  <si>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</si>
  <si>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</si>
  <si>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</si>
  <si>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</si>
  <si>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</si>
  <si>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</si>
  <si>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</si>
  <si>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</si>
  <si>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</si>
  <si>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</si>
  <si>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</si>
  <si>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</si>
  <si>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</si>
  <si>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</si>
  <si>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</si>
  <si>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</si>
  <si>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</si>
  <si>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</si>
  <si>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</si>
  <si>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</si>
  <si>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</si>
  <si>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</si>
  <si>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</si>
  <si>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</si>
  <si>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</si>
  <si>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</si>
  <si>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</si>
  <si>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</si>
  <si>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</si>
  <si>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</si>
  <si>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</si>
  <si>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</si>
  <si>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</si>
  <si>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</si>
  <si>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</si>
  <si>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</si>
  <si>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</si>
  <si>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</si>
  <si>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</si>
  <si>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</si>
  <si>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</si>
  <si>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</si>
  <si>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</si>
  <si>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</si>
  <si>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</si>
  <si>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</si>
  <si>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</si>
  <si>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</si>
  <si>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</si>
  <si>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</si>
  <si>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</si>
  <si>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</si>
  <si>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</si>
  <si>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</si>
  <si>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</si>
  <si>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</si>
  <si>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</si>
  <si>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</si>
  <si>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</si>
  <si>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</si>
  <si>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</si>
  <si>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</si>
  <si>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</si>
  <si>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</si>
  <si>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</si>
  <si>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</si>
  <si>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</si>
  <si>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</si>
  <si>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</si>
  <si>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</si>
  <si>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</si>
  <si>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</si>
  <si>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</si>
  <si>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</si>
  <si>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</si>
  <si>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</si>
  <si>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</si>
  <si>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</si>
  <si>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</si>
  <si>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</si>
  <si>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</si>
  <si>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</si>
  <si>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</si>
  <si>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</si>
  <si>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</si>
  <si>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</si>
  <si>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</si>
  <si>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</si>
  <si>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</si>
  <si>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</si>
  <si>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</si>
  <si>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</si>
  <si>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</si>
  <si>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</si>
  <si>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</si>
  <si>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</si>
  <si>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</si>
  <si>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</si>
  <si>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</si>
  <si>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</si>
  <si>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</si>
  <si>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</si>
  <si>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</si>
  <si>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</si>
  <si>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</si>
  <si>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</si>
  <si>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</si>
  <si>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</si>
  <si>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</si>
  <si>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</si>
  <si>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</si>
  <si>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</si>
  <si>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</si>
  <si>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</si>
  <si>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</si>
  <si>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</si>
  <si>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</si>
  <si>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</si>
  <si>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</si>
  <si>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</si>
  <si>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</si>
  <si>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</si>
  <si>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</si>
  <si>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</si>
  <si>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</si>
  <si>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</si>
  <si>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</si>
  <si>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</si>
  <si>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</si>
  <si>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</si>
  <si>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</si>
  <si>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</si>
  <si>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</si>
  <si>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</si>
  <si>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</si>
  <si>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</si>
  <si>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</si>
  <si>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</si>
  <si>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</si>
  <si>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</si>
  <si>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</si>
  <si>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</si>
  <si>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</si>
  <si>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</si>
  <si>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</si>
  <si>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</si>
  <si>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</si>
  <si>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</si>
  <si>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</si>
  <si>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</si>
  <si>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</si>
  <si>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</si>
  <si>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</si>
  <si>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</si>
  <si>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</si>
  <si>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</si>
  <si>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</si>
  <si>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</si>
  <si>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</si>
  <si>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</si>
  <si>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</si>
  <si>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</si>
  <si>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</si>
  <si>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</si>
  <si>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</si>
  <si>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</si>
  <si>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</si>
  <si>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</si>
  <si>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</si>
  <si>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</si>
  <si>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</si>
  <si>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</si>
  <si>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</si>
  <si>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</si>
  <si>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</si>
  <si>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</si>
  <si>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</si>
  <si>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</si>
  <si>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</si>
  <si>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</si>
  <si>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</si>
  <si>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</si>
  <si>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</si>
  <si>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</si>
  <si>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</si>
  <si>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</si>
  <si>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</si>
  <si>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</si>
  <si>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</si>
  <si>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</si>
  <si>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</si>
  <si>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</si>
  <si>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</si>
  <si>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</si>
  <si>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</si>
  <si>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</si>
  <si>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</si>
  <si>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</si>
  <si>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</si>
  <si>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</si>
  <si>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</si>
  <si>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</si>
  <si>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</si>
  <si>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</si>
  <si>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</si>
  <si>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</si>
  <si>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</si>
  <si>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</si>
  <si>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</si>
  <si>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</si>
  <si>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</si>
  <si>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</si>
  <si>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</si>
  <si>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</si>
  <si>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</si>
  <si>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</si>
  <si>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</si>
  <si>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</si>
  <si>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</si>
  <si>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</si>
  <si>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</si>
  <si>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</si>
  <si>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</si>
  <si>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</si>
  <si>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</si>
  <si>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</si>
  <si>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</si>
  <si>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</si>
  <si>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</si>
  <si>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</si>
  <si>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</si>
  <si>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</si>
  <si>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</si>
  <si>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</si>
  <si>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</si>
  <si>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</si>
  <si>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</si>
  <si>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</si>
  <si>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</si>
  <si>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</si>
  <si>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</si>
  <si>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</si>
  <si>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</si>
  <si>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</si>
  <si>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</si>
  <si>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</si>
  <si>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</si>
  <si>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</si>
  <si>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</si>
  <si>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</si>
  <si>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</si>
  <si>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</si>
  <si>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</si>
  <si>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</si>
  <si>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</si>
  <si>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</si>
  <si>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</si>
  <si>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</si>
  <si>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</si>
  <si>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</si>
  <si>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</si>
  <si>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</si>
  <si>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</si>
  <si>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</si>
  <si>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</si>
  <si>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</si>
  <si>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</si>
  <si>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</si>
  <si>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</si>
  <si>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</si>
  <si>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</si>
  <si>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</si>
  <si>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</si>
  <si>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</si>
  <si>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</si>
  <si>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</si>
  <si>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</si>
  <si>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</si>
  <si>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</si>
  <si>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</si>
  <si>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</si>
  <si>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</si>
  <si>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</si>
  <si>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</si>
  <si>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</si>
  <si>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</si>
  <si>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</si>
  <si>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</si>
  <si>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</si>
  <si>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</si>
  <si>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</si>
  <si>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</si>
  <si>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</si>
  <si>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</si>
  <si>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</si>
  <si>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</si>
  <si>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</si>
  <si>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</si>
  <si>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</si>
  <si>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</si>
  <si>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</si>
  <si>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</si>
  <si>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</si>
  <si>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</si>
  <si>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</si>
  <si>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</si>
  <si>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</si>
  <si>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</si>
  <si>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</si>
  <si>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</si>
  <si>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</si>
  <si>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</si>
  <si>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</si>
  <si>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</si>
  <si>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</si>
  <si>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</si>
  <si>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</si>
  <si>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</si>
  <si>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</si>
  <si>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</si>
  <si>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</si>
  <si>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</si>
  <si>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</si>
  <si>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</si>
  <si>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</si>
  <si>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</si>
  <si>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</si>
  <si>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</si>
  <si>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</si>
  <si>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</si>
  <si>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</si>
  <si>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</si>
  <si>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</si>
  <si>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</si>
  <si>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</si>
  <si>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</si>
  <si>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</si>
  <si>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</si>
  <si>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</si>
  <si>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</si>
  <si>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</si>
  <si>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</si>
  <si>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</si>
  <si>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</si>
  <si>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</si>
  <si>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</si>
  <si>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</si>
  <si>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</si>
  <si>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</si>
  <si>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</si>
  <si>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</si>
  <si>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</si>
  <si>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</si>
  <si>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</si>
  <si>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</si>
  <si>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</si>
  <si>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</si>
  <si>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</si>
  <si>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</si>
  <si>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</si>
  <si>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</si>
  <si>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</si>
  <si>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</si>
  <si>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</si>
  <si>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</si>
  <si>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</si>
  <si>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</si>
  <si>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</si>
  <si>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</si>
  <si>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</si>
  <si>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</si>
  <si>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</si>
  <si>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</si>
  <si>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</si>
  <si>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</si>
  <si>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</si>
  <si>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</si>
  <si>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</si>
  <si>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</si>
  <si>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</si>
  <si>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</si>
  <si>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</si>
  <si>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</si>
  <si>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</si>
  <si>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</si>
  <si>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</si>
  <si>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</si>
  <si>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</si>
  <si>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</si>
  <si>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</si>
  <si>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</si>
  <si>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</si>
  <si>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</si>
  <si>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</si>
  <si>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</si>
  <si>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</si>
  <si>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</si>
  <si>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</si>
  <si>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</si>
  <si>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</si>
  <si>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</si>
  <si>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</si>
  <si>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</si>
  <si>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</si>
  <si>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</si>
  <si>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</si>
  <si>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</si>
  <si>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</si>
  <si>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</si>
  <si>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</si>
  <si>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</si>
  <si>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</si>
  <si>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</si>
  <si>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</si>
  <si>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</si>
  <si>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</si>
  <si>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</si>
  <si>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</si>
  <si>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</si>
  <si>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</si>
  <si>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</si>
  <si>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</si>
  <si>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</si>
  <si>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</si>
  <si>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</si>
  <si>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</si>
  <si>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</si>
  <si>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</si>
  <si>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</si>
  <si>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</si>
  <si>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</si>
  <si>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</si>
  <si>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</si>
  <si>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</si>
  <si>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</si>
  <si>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</si>
  <si>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</si>
  <si>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</si>
  <si>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</si>
  <si>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</si>
  <si>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</si>
  <si>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</si>
  <si>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</si>
  <si>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</si>
  <si>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</si>
  <si>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</si>
  <si>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</si>
  <si>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</si>
  <si>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</si>
  <si>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</si>
  <si>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</si>
  <si>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</si>
  <si>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</si>
  <si>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</si>
  <si>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</si>
  <si>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</si>
  <si>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</si>
  <si>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</si>
  <si>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</si>
  <si>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</si>
  <si>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</si>
  <si>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</si>
  <si>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</si>
  <si>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</si>
  <si>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</si>
  <si>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</si>
  <si>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</si>
  <si>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</si>
  <si>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</si>
  <si>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</si>
  <si>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</si>
  <si>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</si>
  <si>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</si>
  <si>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</si>
  <si>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</si>
  <si>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</si>
  <si>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</si>
  <si>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</si>
  <si>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</si>
  <si>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</si>
  <si>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</si>
  <si>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</si>
  <si>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</si>
  <si>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</si>
  <si>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</si>
  <si>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</si>
  <si>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</si>
  <si>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</si>
  <si>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</si>
  <si>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</si>
  <si>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</si>
  <si>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</si>
  <si>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</si>
  <si>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</si>
  <si>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</si>
  <si>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</si>
  <si>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</si>
  <si>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</si>
  <si>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</si>
  <si>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</si>
  <si>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</si>
  <si>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</si>
  <si>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</si>
  <si>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</si>
  <si>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</si>
  <si>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</si>
  <si>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</si>
  <si>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</si>
  <si>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</si>
  <si>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</si>
  <si>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</si>
  <si>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</si>
  <si>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</si>
  <si>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</si>
  <si>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</si>
  <si>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</si>
  <si>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</si>
  <si>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</si>
  <si>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</si>
  <si>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</si>
  <si>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</si>
  <si>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</si>
  <si>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</si>
  <si>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</si>
  <si>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</si>
  <si>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</si>
  <si>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</si>
  <si>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</si>
  <si>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</si>
  <si>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</si>
  <si>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</si>
  <si>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</si>
  <si>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</si>
  <si>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</si>
  <si>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</si>
  <si>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</si>
  <si>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</si>
  <si>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</si>
  <si>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</si>
  <si>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</si>
  <si>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</si>
  <si>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</si>
  <si>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</si>
  <si>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</si>
  <si>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</si>
  <si>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</si>
  <si>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</si>
  <si>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</si>
  <si>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</si>
  <si>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</si>
  <si>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</si>
  <si>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</si>
  <si>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</si>
  <si>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</si>
  <si>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</si>
  <si>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</si>
  <si>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</si>
  <si>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</si>
  <si>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</si>
  <si>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</si>
  <si>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</si>
  <si>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</si>
  <si>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</si>
  <si>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</si>
  <si>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</si>
  <si>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</si>
  <si>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</si>
  <si>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</si>
  <si>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</si>
  <si>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</si>
  <si>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</si>
  <si>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</si>
  <si>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</si>
  <si>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</si>
  <si>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</si>
  <si>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</si>
  <si>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</si>
  <si>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</si>
  <si>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</si>
  <si>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</si>
  <si>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</si>
  <si>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</si>
  <si>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</si>
  <si>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</si>
  <si>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</si>
  <si>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</si>
  <si>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</si>
  <si>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</si>
  <si>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</si>
  <si>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</si>
  <si>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</si>
  <si>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</si>
  <si>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</si>
  <si>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</si>
  <si>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</si>
  <si>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</si>
  <si>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</si>
  <si>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</si>
  <si>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</si>
  <si>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</si>
  <si>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</si>
  <si>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</si>
  <si>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</si>
  <si>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</si>
  <si>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</si>
  <si>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</si>
  <si>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</si>
  <si>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</si>
  <si>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</si>
  <si>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</si>
  <si>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</si>
  <si>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</si>
  <si>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</si>
  <si>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</si>
  <si>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</si>
  <si>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</si>
  <si>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</si>
  <si>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</si>
  <si>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</si>
  <si>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</si>
  <si>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</si>
  <si>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</si>
  <si>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</si>
  <si>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</si>
  <si>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</si>
  <si>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</si>
  <si>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</si>
  <si>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</si>
  <si>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</si>
  <si>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</si>
  <si>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</si>
  <si>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</si>
  <si>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</si>
  <si>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</si>
  <si>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</si>
  <si>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</si>
  <si>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</si>
  <si>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</si>
  <si>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</si>
  <si>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</si>
  <si>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</si>
  <si>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</si>
  <si>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</si>
  <si>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</si>
  <si>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</si>
  <si>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</si>
  <si>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</si>
  <si>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</si>
  <si>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</si>
  <si>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</si>
  <si>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</si>
  <si>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</si>
  <si>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</si>
  <si>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</si>
  <si>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</si>
  <si>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</si>
  <si>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</si>
  <si>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</si>
  <si>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</si>
  <si>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</si>
  <si>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</si>
  <si>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</si>
  <si>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</si>
  <si>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</si>
  <si>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</si>
  <si>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</si>
  <si>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</si>
  <si>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</si>
  <si>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</si>
  <si>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</si>
  <si>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</si>
  <si>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</si>
  <si>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</si>
  <si>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</si>
  <si>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</si>
  <si>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</si>
  <si>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</si>
  <si>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</si>
  <si>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</si>
  <si>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</si>
  <si>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</si>
  <si>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</si>
  <si>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</si>
  <si>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</si>
  <si>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</si>
  <si>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</si>
  <si>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</si>
  <si>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</si>
  <si>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</si>
  <si>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</si>
  <si>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</si>
  <si>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</si>
  <si>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</si>
  <si>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</si>
  <si>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</si>
  <si>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</si>
  <si>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</si>
  <si>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</si>
  <si>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</si>
  <si>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</si>
  <si>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</si>
  <si>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</si>
  <si>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</si>
  <si>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</si>
  <si>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</si>
  <si>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</si>
  <si>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</si>
  <si>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</si>
  <si>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</si>
  <si>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</si>
  <si>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</si>
  <si>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</si>
  <si>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</si>
  <si>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</si>
  <si>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</si>
  <si>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</si>
  <si>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</si>
  <si>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</si>
  <si>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</si>
  <si>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</si>
  <si>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</si>
  <si>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</si>
  <si>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</si>
  <si>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</si>
  <si>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</si>
  <si>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</si>
  <si>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</si>
  <si>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</si>
  <si>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</si>
  <si>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</si>
  <si>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</si>
  <si>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</si>
  <si>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</si>
  <si>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</si>
  <si>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</si>
  <si>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</si>
  <si>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</si>
  <si>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</si>
  <si>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</si>
  <si>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</si>
  <si>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</si>
  <si>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</si>
  <si>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</si>
  <si>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</si>
  <si>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</si>
  <si>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</si>
  <si>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</si>
  <si>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</si>
  <si>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</si>
  <si>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</si>
  <si>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</si>
  <si>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</si>
  <si>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</si>
  <si>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</si>
  <si>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</si>
  <si>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</si>
  <si>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</si>
  <si>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</si>
  <si>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</si>
  <si>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</si>
  <si>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</si>
  <si>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</si>
  <si>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</si>
  <si>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</si>
  <si>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</si>
  <si>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</si>
  <si>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</si>
  <si>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</si>
  <si>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</si>
  <si>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</si>
  <si>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</si>
  <si>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</si>
  <si>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</si>
  <si>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</si>
  <si>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</si>
  <si>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</si>
  <si>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</si>
  <si>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</si>
  <si>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</si>
  <si>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</si>
  <si>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</si>
  <si>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</si>
  <si>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</si>
  <si>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</si>
  <si>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</si>
  <si>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</si>
  <si>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</si>
  <si>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</si>
  <si>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</si>
  <si>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</si>
  <si>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</si>
  <si>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</si>
  <si>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</si>
  <si>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</si>
  <si>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</si>
  <si>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</si>
  <si>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</si>
  <si>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</si>
  <si>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</si>
  <si>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</si>
  <si>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</si>
  <si>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</si>
  <si>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</si>
  <si>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</si>
  <si>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</si>
  <si>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</si>
  <si>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</si>
  <si>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</si>
  <si>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</si>
  <si>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</si>
  <si>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</si>
  <si>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</si>
  <si>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</si>
  <si>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</si>
  <si>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</si>
  <si>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</si>
  <si>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</si>
  <si>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</si>
  <si>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</si>
  <si>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</si>
  <si>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</si>
  <si>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</si>
  <si>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</si>
  <si>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</si>
  <si>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</si>
  <si>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</si>
  <si>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</si>
  <si>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</si>
  <si>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</si>
  <si>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</si>
  <si>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</si>
  <si>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</si>
  <si>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</si>
  <si>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</si>
  <si>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</si>
  <si>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</si>
  <si>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</si>
  <si>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</si>
  <si>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</si>
  <si>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</si>
  <si>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</si>
  <si>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</si>
  <si>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</si>
  <si>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</si>
  <si>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</si>
  <si>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</si>
  <si>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</si>
  <si>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</si>
  <si>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</si>
  <si>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</si>
  <si>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</si>
  <si>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</si>
  <si>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</si>
  <si>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</si>
  <si>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</si>
  <si>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</si>
  <si>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</si>
  <si>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</si>
  <si>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</si>
  <si>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</si>
  <si>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</si>
  <si>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</si>
  <si>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</si>
  <si>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</si>
  <si>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</si>
  <si>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</si>
  <si>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</si>
  <si>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</si>
  <si>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</si>
  <si>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</si>
  <si>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</si>
  <si>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</si>
  <si>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</si>
  <si>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</si>
  <si>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</si>
  <si>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</si>
  <si>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</si>
  <si>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</si>
  <si>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</si>
  <si>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</si>
  <si>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</si>
  <si>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</si>
  <si>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</si>
  <si>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</si>
  <si>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</si>
  <si>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</si>
  <si>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</si>
  <si>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</si>
  <si>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</si>
  <si>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</si>
  <si>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</si>
  <si>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</si>
  <si>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</si>
  <si>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</si>
  <si>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</si>
  <si>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</si>
  <si>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</si>
  <si>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</si>
  <si>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</si>
  <si>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</si>
  <si>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</si>
  <si>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</si>
  <si>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</si>
  <si>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</si>
  <si>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</si>
  <si>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</si>
  <si>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</si>
  <si>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</si>
  <si>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</si>
  <si>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</si>
  <si>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</si>
  <si>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</si>
  <si>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</si>
  <si>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</si>
  <si>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</si>
  <si>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</si>
  <si>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</si>
  <si>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</si>
  <si>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</si>
  <si>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</si>
  <si>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</si>
  <si>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</si>
  <si>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</si>
  <si>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</si>
  <si>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</si>
  <si>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</si>
  <si>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</si>
  <si>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</si>
  <si>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</si>
  <si>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</si>
  <si>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</si>
  <si>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</si>
  <si>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</si>
  <si>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</si>
  <si>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</si>
  <si>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</si>
  <si>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</si>
  <si>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</si>
  <si>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</si>
  <si>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</si>
  <si>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</si>
  <si>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</si>
  <si>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</si>
  <si>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</si>
  <si>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</si>
  <si>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</si>
  <si>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</si>
  <si>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</si>
  <si>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</si>
  <si>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</si>
  <si>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</si>
  <si>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</si>
  <si>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</si>
  <si>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</si>
  <si>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</si>
  <si>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</si>
  <si>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</si>
  <si>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</si>
  <si>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</si>
  <si>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</si>
  <si>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</si>
  <si>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</si>
  <si>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</si>
  <si>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</si>
  <si>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</si>
  <si>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</si>
  <si>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</si>
  <si>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</si>
  <si>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</si>
  <si>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</si>
  <si>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</si>
  <si>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</si>
  <si>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</si>
  <si>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</si>
  <si>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</si>
  <si>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</si>
  <si>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</si>
  <si>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</si>
  <si>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</si>
  <si>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</si>
  <si>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</si>
  <si>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</si>
  <si>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</si>
  <si>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</si>
  <si>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</si>
  <si>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</si>
  <si>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</si>
  <si>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</si>
  <si>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</si>
  <si>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</si>
  <si>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</si>
  <si>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</si>
  <si>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</si>
  <si>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</si>
  <si>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</si>
  <si>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</si>
  <si>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</si>
  <si>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</si>
  <si>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</si>
  <si>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</si>
  <si>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</si>
  <si>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</si>
  <si>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</si>
  <si>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</si>
  <si>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</si>
  <si>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</si>
  <si>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</si>
  <si>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</si>
  <si>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</si>
  <si>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</si>
  <si>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</si>
  <si>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</si>
  <si>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</si>
  <si>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</si>
  <si>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</si>
  <si>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</si>
  <si>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</si>
  <si>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</si>
  <si>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</si>
  <si>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</si>
  <si>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</si>
  <si>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</si>
  <si>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</si>
  <si>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</si>
  <si>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</si>
  <si>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</si>
  <si>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</si>
  <si>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</si>
  <si>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</si>
  <si>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</si>
  <si>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</si>
  <si>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</si>
  <si>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</si>
  <si>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</si>
  <si>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</si>
  <si>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</si>
  <si>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</si>
  <si>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</si>
  <si>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</si>
  <si>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</si>
  <si>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</si>
  <si>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</si>
  <si>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</si>
  <si>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</si>
  <si>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</si>
  <si>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</si>
  <si>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</si>
  <si>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</si>
  <si>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</si>
  <si>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</si>
  <si>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</si>
  <si>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</si>
  <si>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</si>
  <si>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</si>
  <si>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</si>
  <si>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</si>
  <si>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</si>
  <si>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</si>
  <si>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</si>
  <si>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</si>
  <si>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</si>
  <si>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</si>
  <si>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</si>
  <si>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</si>
  <si>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</si>
  <si>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</si>
  <si>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</si>
  <si>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</si>
  <si>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</si>
  <si>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</si>
  <si>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</si>
  <si>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</si>
  <si>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</si>
  <si>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</si>
  <si>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</si>
  <si>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</si>
  <si>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</si>
  <si>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</si>
  <si>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</si>
  <si>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</si>
  <si>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</si>
  <si>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</si>
  <si>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</si>
  <si>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</si>
  <si>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</si>
  <si>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</si>
  <si>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</si>
  <si>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</si>
  <si>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</si>
  <si>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</si>
  <si>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</si>
  <si>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</si>
  <si>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</si>
  <si>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</si>
  <si>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</si>
  <si>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</si>
  <si>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</si>
  <si>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</si>
  <si>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</si>
  <si>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</si>
  <si>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</si>
  <si>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</si>
  <si>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</si>
  <si>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</si>
  <si>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</si>
  <si>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</si>
  <si>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</si>
  <si>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</si>
  <si>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</si>
  <si>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</si>
  <si>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</si>
  <si>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</si>
  <si>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</si>
  <si>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</si>
  <si>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</si>
  <si>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</si>
  <si>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</si>
  <si>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</si>
  <si>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</si>
  <si>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</si>
  <si>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</si>
  <si>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</si>
  <si>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</si>
  <si>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</si>
  <si>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</si>
  <si>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</si>
  <si>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</si>
  <si>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</si>
  <si>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</si>
  <si>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</si>
  <si>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</si>
  <si>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</si>
  <si>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</si>
  <si>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</si>
  <si>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</si>
  <si>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</si>
  <si>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</si>
  <si>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</si>
  <si>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</si>
  <si>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</si>
  <si>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</si>
  <si>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</si>
  <si>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</si>
  <si>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</si>
  <si>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</si>
  <si>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</si>
  <si>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</si>
  <si>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</si>
  <si>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</si>
  <si>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</si>
  <si>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</si>
  <si>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</si>
  <si>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</si>
  <si>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</si>
  <si>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</si>
  <si>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</si>
  <si>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</si>
  <si>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</si>
  <si>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</si>
  <si>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</si>
  <si>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</si>
  <si>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</si>
  <si>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</si>
  <si>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</si>
  <si>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</si>
  <si>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</si>
  <si>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</si>
  <si>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</si>
  <si>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</si>
  <si>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</si>
  <si>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</si>
  <si>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</si>
  <si>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</si>
  <si>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</si>
  <si>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</si>
  <si>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</si>
  <si>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</si>
  <si>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</si>
  <si>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</si>
  <si>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</si>
  <si>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</si>
  <si>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</si>
  <si>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</si>
  <si>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</si>
  <si>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</si>
  <si>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</si>
  <si>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</si>
  <si>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</si>
  <si>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</si>
  <si>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</si>
  <si>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</si>
  <si>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</si>
  <si>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</si>
  <si>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</si>
  <si>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</si>
  <si>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</si>
  <si>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</si>
  <si>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</si>
  <si>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</si>
  <si>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</si>
  <si>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</si>
  <si>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</si>
  <si>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</si>
  <si>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</si>
  <si>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</si>
  <si>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</si>
  <si>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</si>
  <si>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</si>
  <si>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</si>
  <si>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</si>
  <si>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</si>
  <si>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</si>
  <si>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</si>
  <si>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</si>
  <si>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</si>
  <si>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</si>
  <si>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</si>
  <si>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</si>
  <si>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</si>
  <si>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</si>
  <si>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</si>
  <si>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</si>
  <si>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</si>
  <si>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</si>
  <si>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</si>
  <si>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</si>
  <si>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</si>
  <si>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</si>
  <si>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</si>
  <si>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</si>
  <si>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</si>
  <si>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</si>
  <si>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</si>
  <si>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</si>
  <si>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</si>
  <si>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</si>
  <si>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</si>
  <si>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</si>
  <si>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</si>
  <si>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</si>
  <si>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</si>
  <si>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</si>
  <si>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</si>
  <si>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</si>
  <si>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</si>
  <si>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</si>
  <si>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</si>
  <si>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</si>
  <si>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</si>
  <si>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</si>
  <si>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</si>
  <si>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</si>
  <si>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</si>
  <si>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</si>
  <si>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</si>
  <si>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</si>
  <si>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</si>
  <si>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</si>
  <si>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</si>
  <si>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</si>
  <si>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</si>
  <si>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</si>
  <si>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</si>
  <si>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</si>
  <si>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</si>
  <si>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</si>
  <si>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</si>
  <si>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</si>
  <si>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</si>
  <si>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</si>
  <si>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</si>
  <si>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</si>
  <si>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</si>
  <si>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</si>
  <si>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</si>
  <si>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</si>
  <si>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</si>
  <si>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</si>
  <si>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</si>
  <si>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</si>
  <si>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</si>
  <si>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</si>
  <si>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</si>
  <si>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</si>
  <si>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</si>
  <si>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</si>
  <si>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</si>
  <si>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</si>
  <si>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</si>
  <si>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</si>
  <si>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</si>
  <si>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</si>
  <si>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</si>
  <si>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</si>
  <si>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</si>
  <si>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</si>
  <si>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</si>
  <si>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</si>
  <si>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</si>
  <si>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</si>
  <si>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</si>
  <si>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</si>
  <si>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</si>
  <si>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</si>
  <si>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</si>
  <si>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</si>
  <si>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</si>
  <si>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</si>
  <si>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</si>
  <si>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</si>
  <si>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</si>
  <si>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</si>
  <si>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</si>
  <si>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</si>
  <si>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</si>
  <si>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</si>
  <si>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</si>
  <si>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</si>
  <si>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</si>
  <si>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</si>
  <si>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</si>
  <si>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</si>
  <si>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</si>
  <si>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</si>
  <si>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</si>
  <si>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</si>
  <si>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</si>
  <si>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</si>
  <si>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</si>
  <si>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</si>
  <si>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</si>
  <si>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</si>
  <si>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</si>
  <si>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</si>
  <si>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</si>
  <si>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</si>
  <si>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</si>
  <si>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</si>
  <si>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</si>
  <si>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</si>
  <si>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</si>
  <si>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</si>
  <si>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</si>
  <si>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</si>
  <si>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</si>
  <si>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</si>
  <si>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</si>
  <si>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</si>
  <si>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</si>
  <si>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</si>
  <si>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</si>
  <si>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</si>
  <si>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</si>
  <si>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</si>
  <si>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</si>
  <si>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</si>
  <si>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</si>
  <si>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</si>
  <si>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</si>
  <si>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</si>
  <si>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</si>
  <si>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</si>
  <si>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</si>
  <si>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</si>
  <si>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</si>
  <si>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</si>
  <si>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</si>
  <si>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</si>
  <si>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</si>
  <si>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</si>
  <si>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</si>
  <si>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</si>
  <si>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</si>
  <si>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</si>
  <si>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</si>
  <si>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</si>
  <si>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</si>
  <si>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</si>
  <si>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</si>
  <si>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</si>
  <si>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</si>
  <si>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</si>
  <si>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</si>
  <si>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</si>
  <si>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</si>
  <si>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</si>
  <si>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</si>
  <si>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</si>
  <si>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</si>
  <si>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</si>
  <si>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</si>
  <si>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</si>
  <si>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</si>
  <si>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</si>
  <si>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</si>
  <si>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</si>
  <si>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</si>
  <si>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</si>
  <si>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</si>
  <si>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</si>
  <si>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</si>
  <si>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</si>
  <si>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</si>
  <si>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</si>
  <si>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</si>
  <si>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</si>
  <si>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</si>
  <si>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</si>
  <si>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</si>
  <si>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</si>
  <si>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</si>
  <si>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</si>
  <si>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</si>
  <si>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</si>
  <si>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</si>
  <si>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</si>
  <si>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</si>
  <si>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</si>
  <si>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</si>
  <si>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</si>
  <si>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</si>
  <si>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</si>
  <si>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</si>
  <si>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</si>
  <si>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</si>
  <si>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</si>
  <si>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</si>
  <si>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</si>
  <si>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</si>
  <si>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</si>
  <si>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</si>
  <si>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</si>
  <si>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</si>
  <si>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</si>
  <si>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</si>
  <si>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</si>
  <si>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</si>
  <si>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</si>
  <si>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</si>
  <si>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</si>
  <si>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</si>
  <si>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</si>
  <si>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</si>
  <si>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</si>
  <si>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</si>
  <si>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</si>
  <si>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</si>
  <si>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</si>
  <si>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</si>
  <si>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</si>
  <si>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</si>
  <si>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</si>
  <si>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</si>
  <si>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</si>
  <si>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</si>
  <si>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</si>
  <si>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</si>
  <si>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</si>
  <si>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</si>
  <si>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</si>
  <si>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</si>
  <si>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</si>
  <si>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</si>
  <si>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</si>
  <si>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</si>
  <si>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</si>
  <si>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</si>
  <si>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</si>
  <si>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</si>
  <si>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</si>
  <si>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</si>
  <si>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</si>
  <si>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</si>
  <si>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</si>
  <si>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</si>
  <si>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</si>
  <si>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</si>
  <si>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</si>
  <si>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</si>
  <si>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</si>
  <si>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</si>
  <si>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</si>
  <si>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</si>
  <si>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</si>
  <si>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</si>
  <si>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</si>
  <si>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</si>
  <si>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</si>
  <si>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</si>
  <si>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</si>
  <si>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</si>
  <si>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</si>
  <si>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</si>
  <si>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</si>
  <si>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</si>
  <si>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</si>
  <si>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</si>
  <si>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</si>
  <si>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</si>
  <si>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</si>
  <si>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</si>
  <si>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</si>
  <si>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</si>
  <si>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</si>
  <si>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</si>
  <si>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</si>
  <si>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</si>
  <si>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</si>
  <si>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</si>
  <si>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</si>
  <si>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</si>
  <si>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</si>
  <si>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</si>
  <si>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</si>
  <si>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</si>
  <si>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</si>
  <si>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</si>
  <si>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</si>
  <si>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</si>
  <si>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</si>
  <si>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</si>
  <si>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</si>
  <si>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</si>
  <si>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</si>
  <si>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</si>
  <si>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</si>
  <si>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</si>
  <si>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</si>
  <si>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</si>
  <si>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</si>
  <si>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</si>
  <si>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</si>
  <si>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</si>
  <si>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</si>
  <si>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</si>
  <si>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</si>
  <si>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</si>
  <si>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</si>
  <si>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</si>
  <si>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</si>
  <si>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</si>
  <si>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</si>
  <si>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</si>
  <si>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</si>
  <si>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</si>
  <si>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</si>
  <si>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</si>
  <si>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</si>
  <si>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</si>
  <si>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</si>
  <si>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</si>
  <si>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</si>
  <si>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</si>
  <si>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</si>
  <si>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</si>
  <si>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</si>
  <si>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</si>
  <si>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</si>
  <si>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</si>
  <si>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</si>
  <si>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</si>
  <si>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</si>
  <si>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</si>
  <si>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</si>
  <si>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</si>
  <si>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</si>
  <si>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</si>
  <si>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</si>
  <si>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</si>
  <si>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</si>
  <si>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</si>
  <si>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</si>
  <si>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</si>
  <si>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</si>
  <si>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</si>
  <si>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</si>
  <si>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</si>
  <si>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</si>
  <si>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</si>
  <si>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</si>
  <si>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</si>
  <si>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</si>
  <si>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</si>
  <si>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</si>
  <si>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</si>
  <si>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</si>
  <si>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</si>
  <si>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</si>
  <si>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</si>
  <si>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</si>
  <si>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</si>
  <si>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</si>
  <si>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</si>
  <si>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</si>
  <si>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</si>
  <si>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</si>
  <si>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</si>
  <si>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</si>
  <si>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</si>
  <si>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</si>
  <si>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</si>
  <si>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</si>
  <si>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</si>
  <si>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</si>
  <si>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</si>
  <si>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</si>
  <si>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</si>
  <si>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</si>
  <si>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</si>
  <si>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</si>
  <si>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</si>
  <si>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</si>
  <si>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</si>
  <si>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</si>
  <si>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</si>
  <si>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</si>
  <si>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</si>
  <si>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</si>
  <si>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</si>
  <si>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</si>
  <si>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</si>
  <si>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</si>
  <si>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</si>
  <si>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</si>
  <si>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</si>
  <si>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</si>
  <si>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</si>
  <si>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</si>
  <si>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</si>
  <si>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</si>
  <si>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</si>
  <si>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</si>
  <si>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</si>
  <si>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</si>
  <si>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</si>
  <si>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</si>
  <si>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</si>
  <si>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</si>
  <si>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</si>
  <si>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</si>
  <si>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</si>
  <si>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</si>
  <si>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</si>
  <si>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</si>
  <si>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</si>
  <si>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</si>
  <si>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</si>
  <si>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</si>
  <si>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</si>
  <si>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</si>
  <si>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</si>
  <si>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</si>
  <si>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</si>
  <si>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</si>
  <si>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</si>
  <si>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</si>
  <si>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</si>
  <si>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</si>
  <si>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</si>
  <si>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</si>
  <si>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</si>
  <si>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</si>
  <si>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</si>
  <si>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</si>
  <si>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</si>
  <si>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</si>
  <si>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</si>
  <si>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</si>
  <si>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</si>
  <si>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</si>
  <si>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</si>
  <si>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</si>
  <si>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</si>
  <si>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</si>
  <si>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</si>
  <si>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</si>
  <si>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</si>
  <si>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</si>
  <si>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</si>
  <si>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</si>
  <si>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</si>
  <si>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</si>
  <si>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</si>
  <si>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</si>
  <si>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</si>
  <si>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</si>
  <si>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</si>
  <si>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</si>
  <si>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</si>
  <si>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</si>
  <si>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</si>
  <si>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</si>
  <si>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</si>
  <si>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</si>
  <si>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</si>
  <si>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</si>
  <si>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</si>
  <si>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</si>
  <si>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</si>
  <si>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</si>
  <si>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</si>
  <si>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</si>
  <si>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</si>
  <si>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</si>
  <si>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</si>
  <si>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</si>
  <si>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</si>
  <si>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</si>
  <si>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</si>
  <si>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</si>
  <si>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</si>
  <si>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</si>
  <si>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</si>
  <si>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</si>
  <si>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</si>
  <si>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</si>
  <si>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</si>
  <si>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</si>
  <si>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</si>
  <si>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</si>
  <si>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</si>
  <si>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</si>
  <si>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</si>
  <si>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</si>
  <si>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</si>
  <si>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</si>
  <si>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</si>
  <si>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</si>
  <si>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</si>
  <si>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</si>
  <si>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</si>
  <si>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</si>
  <si>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</si>
  <si>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</si>
  <si>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</si>
  <si>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</si>
  <si>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</si>
  <si>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</si>
  <si>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</si>
  <si>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</si>
  <si>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</si>
  <si>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</si>
  <si>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</si>
  <si>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</si>
  <si>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</si>
  <si>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</si>
  <si>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</si>
  <si>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</si>
  <si>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</si>
  <si>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</si>
  <si>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</si>
  <si>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</si>
  <si>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</si>
  <si>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</si>
  <si>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</si>
  <si>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</si>
  <si>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</si>
  <si>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</si>
  <si>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</si>
  <si>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</si>
  <si>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</si>
  <si>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</si>
  <si>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</si>
  <si>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</si>
  <si>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</si>
  <si>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</si>
  <si>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</si>
  <si>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</si>
  <si>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</si>
  <si>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</si>
  <si>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</si>
  <si>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</si>
  <si>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</si>
  <si>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</si>
  <si>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</si>
  <si>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</si>
  <si>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</si>
  <si>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</si>
  <si>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</si>
  <si>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</si>
  <si>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</si>
  <si>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</si>
  <si>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</si>
  <si>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</si>
  <si>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</si>
  <si>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</si>
  <si>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</si>
  <si>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</si>
  <si>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</si>
  <si>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</si>
  <si>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</si>
  <si>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</si>
  <si>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</si>
  <si>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</si>
  <si>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</si>
  <si>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</si>
  <si>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</si>
  <si>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</si>
  <si>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</si>
  <si>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</si>
  <si>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</si>
  <si>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</si>
  <si>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</si>
  <si>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</si>
  <si>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</si>
  <si>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</si>
  <si>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</si>
  <si>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</si>
  <si>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</si>
  <si>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</si>
  <si>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</si>
  <si>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</si>
  <si>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</si>
  <si>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</si>
  <si>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</si>
  <si>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</si>
  <si>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</si>
  <si>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</si>
  <si>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</si>
  <si>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</si>
  <si>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</si>
  <si>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</si>
  <si>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</si>
  <si>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</si>
  <si>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</si>
  <si>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</si>
  <si>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</si>
  <si>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</si>
  <si>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</si>
  <si>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</si>
  <si>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</si>
  <si>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</si>
  <si>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</si>
  <si>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</si>
  <si>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</si>
  <si>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</si>
  <si>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</si>
  <si>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</si>
  <si>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</si>
  <si>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</si>
  <si>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</si>
  <si>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</si>
  <si>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</si>
  <si>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</si>
  <si>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</si>
  <si>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</si>
  <si>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</si>
  <si>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</si>
  <si>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</si>
  <si>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</si>
  <si>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</si>
  <si>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</si>
  <si>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</si>
  <si>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</si>
  <si>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</si>
  <si>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</si>
  <si>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</si>
  <si>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</si>
  <si>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</si>
  <si>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</si>
  <si>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</si>
  <si>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</si>
  <si>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</si>
  <si>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</si>
  <si>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</si>
  <si>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</si>
  <si>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</si>
  <si>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</si>
  <si>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</si>
  <si>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</si>
  <si>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</si>
  <si>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</si>
  <si>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</si>
  <si>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</si>
  <si>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</si>
  <si>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</si>
  <si>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</si>
  <si>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</si>
  <si>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</si>
  <si>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</si>
  <si>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</si>
  <si>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</si>
  <si>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</si>
  <si>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</si>
  <si>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</si>
  <si>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</si>
  <si>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</si>
  <si>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</si>
  <si>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</si>
  <si>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</si>
  <si>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</si>
  <si>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</si>
  <si>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</si>
  <si>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</si>
  <si>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</si>
  <si>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</si>
  <si>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</si>
  <si>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</si>
  <si>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</si>
  <si>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</si>
  <si>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</si>
  <si>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</si>
  <si>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</si>
  <si>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</si>
  <si>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</si>
  <si>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</si>
  <si>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</si>
  <si>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</si>
  <si>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</si>
  <si>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</si>
  <si>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</si>
  <si>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</si>
  <si>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</si>
  <si>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</si>
  <si>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</si>
  <si>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</si>
  <si>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</si>
  <si>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</si>
  <si>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</si>
  <si>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</si>
  <si>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</si>
  <si>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</si>
  <si>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</si>
  <si>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</si>
  <si>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</si>
  <si>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</si>
  <si>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</si>
  <si>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</si>
  <si>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</si>
  <si>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</si>
  <si>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</si>
  <si>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</si>
  <si>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</si>
  <si>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</si>
  <si>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</si>
  <si>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</si>
  <si>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</si>
  <si>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</si>
  <si>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</si>
  <si>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</si>
  <si>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</si>
  <si>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</si>
  <si>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</si>
  <si>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</si>
  <si>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</si>
  <si>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</si>
  <si>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</si>
  <si>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</si>
  <si>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</si>
  <si>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</si>
  <si>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</si>
  <si>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</si>
  <si>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</si>
  <si>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</si>
  <si>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</si>
  <si>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</si>
  <si>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</si>
  <si>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</si>
  <si>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</si>
  <si>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</si>
  <si>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</si>
  <si>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</si>
  <si>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</si>
  <si>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</si>
  <si>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</si>
  <si>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</si>
  <si>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</si>
  <si>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</si>
  <si>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</si>
  <si>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</si>
  <si>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</si>
  <si>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</si>
  <si>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</si>
  <si>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</si>
  <si>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</si>
  <si>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</si>
  <si>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</si>
  <si>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</si>
  <si>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</si>
  <si>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</si>
  <si>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</si>
  <si>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</si>
  <si>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</si>
  <si>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</si>
  <si>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</si>
  <si>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</si>
  <si>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</si>
  <si>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</si>
  <si>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</si>
  <si>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</si>
  <si>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</si>
  <si>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</si>
  <si>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</si>
  <si>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</si>
  <si>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</si>
  <si>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</si>
  <si>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</si>
  <si>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</si>
  <si>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</si>
  <si>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</si>
  <si>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</si>
  <si>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</si>
  <si>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</si>
  <si>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</si>
  <si>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</si>
  <si>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</si>
  <si>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</si>
  <si>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</si>
  <si>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</si>
  <si>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</si>
  <si>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</si>
  <si>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</si>
  <si>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</si>
  <si>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</si>
  <si>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</si>
  <si>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</si>
  <si>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</si>
  <si>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</si>
  <si>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</si>
  <si>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</si>
  <si>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</si>
  <si>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</si>
  <si>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</si>
  <si>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</si>
  <si>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</si>
  <si>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</si>
  <si>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</si>
  <si>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</si>
  <si>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</si>
  <si>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</si>
  <si>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</si>
  <si>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</si>
  <si>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</si>
  <si>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</si>
  <si>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</si>
  <si>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</si>
  <si>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</si>
  <si>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</si>
  <si>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</si>
  <si>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</si>
  <si>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</si>
  <si>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</si>
  <si>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</si>
  <si>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</si>
  <si>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</si>
  <si>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</si>
  <si>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</si>
  <si>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</si>
  <si>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</si>
  <si>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</si>
  <si>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</si>
  <si>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</si>
  <si>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</si>
  <si>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</si>
  <si>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</si>
  <si>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</si>
  <si>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</si>
  <si>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</si>
  <si>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</si>
  <si>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</si>
  <si>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</si>
  <si>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</si>
  <si>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</si>
  <si>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</si>
  <si>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</si>
  <si>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</si>
  <si>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</si>
  <si>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</si>
  <si>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</si>
  <si>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</si>
  <si>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</si>
  <si>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</si>
  <si>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</si>
  <si>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</si>
  <si>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</si>
  <si>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</si>
  <si>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</si>
  <si>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</si>
  <si>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</si>
  <si>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</si>
  <si>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</si>
  <si>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</si>
  <si>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</si>
  <si>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</si>
  <si>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</si>
  <si>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</si>
  <si>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</si>
  <si>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</si>
  <si>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</si>
  <si>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</si>
  <si>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</si>
  <si>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</si>
  <si>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</si>
  <si>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</si>
  <si>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</si>
  <si>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</si>
  <si>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</si>
  <si>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</si>
  <si>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</si>
  <si>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</si>
  <si>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</si>
  <si>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</si>
  <si>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</si>
  <si>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</si>
  <si>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</si>
  <si>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</si>
  <si>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</si>
  <si>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</si>
  <si>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</si>
  <si>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</si>
  <si>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</si>
  <si>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</si>
  <si>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</si>
  <si>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</si>
  <si>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</si>
  <si>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</si>
  <si>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</si>
  <si>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</si>
  <si>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</si>
  <si>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</si>
  <si>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</si>
  <si>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</si>
  <si>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</si>
  <si>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</si>
  <si>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</si>
  <si>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</si>
  <si>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</si>
  <si>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</si>
  <si>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</si>
  <si>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</si>
  <si>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</si>
  <si>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</si>
  <si>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</si>
  <si>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</si>
  <si>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</si>
  <si>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</si>
  <si>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</si>
  <si>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</si>
  <si>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</si>
  <si>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</si>
  <si>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</si>
  <si>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</si>
  <si>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</si>
  <si>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</si>
  <si>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</si>
  <si>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</si>
  <si>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</si>
  <si>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</si>
  <si>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</si>
  <si>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</si>
  <si>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</si>
  <si>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</si>
  <si>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</si>
  <si>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</si>
  <si>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</si>
  <si>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</si>
  <si>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</si>
  <si>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</si>
  <si>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</si>
  <si>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</si>
  <si>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</si>
  <si>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</si>
  <si>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</si>
  <si>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</si>
  <si>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</si>
  <si>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</si>
  <si>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</si>
  <si>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</si>
  <si>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</si>
  <si>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</si>
  <si>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</si>
  <si>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</si>
  <si>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</si>
  <si>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</si>
  <si>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</si>
  <si>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</si>
  <si>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</si>
  <si>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</si>
  <si>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</si>
  <si>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</si>
  <si>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</si>
  <si>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</si>
  <si>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</si>
  <si>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</si>
  <si>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</si>
  <si>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</si>
  <si>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</si>
  <si>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</si>
  <si>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</si>
  <si>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</si>
  <si>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</si>
  <si>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</si>
  <si>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</si>
  <si>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</si>
  <si>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</si>
  <si>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</si>
  <si>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</si>
  <si>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</si>
  <si>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</si>
  <si>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</si>
  <si>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</si>
  <si>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</si>
  <si>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</si>
  <si>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</si>
  <si>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</si>
  <si>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</si>
  <si>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</si>
  <si>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</si>
  <si>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</si>
  <si>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</si>
  <si>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</si>
  <si>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</si>
  <si>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</si>
  <si>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</si>
  <si>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</si>
  <si>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</si>
  <si>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</si>
  <si>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</si>
  <si>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</si>
  <si>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</si>
  <si>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</si>
  <si>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</si>
  <si>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</si>
  <si>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</si>
  <si>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</si>
  <si>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</si>
  <si>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</si>
  <si>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</si>
  <si>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</si>
  <si>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</si>
  <si>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</si>
  <si>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</si>
  <si>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</si>
  <si>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</si>
  <si>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</si>
  <si>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</si>
  <si>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</si>
  <si>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</si>
  <si>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</si>
  <si>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</si>
  <si>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</si>
  <si>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</si>
  <si>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</si>
  <si>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</si>
  <si>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</si>
  <si>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</si>
  <si>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</si>
  <si>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</si>
  <si>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</si>
  <si>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</si>
  <si>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</si>
  <si>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</si>
  <si>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</si>
  <si>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</si>
  <si>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</si>
  <si>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</si>
  <si>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</si>
  <si>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</si>
  <si>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</si>
  <si>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</si>
  <si>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</si>
  <si>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</si>
  <si>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</si>
  <si>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</si>
  <si>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</si>
  <si>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</si>
  <si>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</si>
  <si>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</si>
  <si>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</si>
  <si>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</si>
  <si>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</si>
  <si>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</si>
  <si>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</si>
  <si>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</si>
  <si>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</si>
  <si>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</si>
  <si>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</si>
  <si>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</si>
  <si>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</si>
  <si>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</si>
  <si>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</si>
  <si>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</si>
  <si>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</si>
  <si>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</si>
  <si>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</si>
  <si>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</si>
  <si>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</si>
  <si>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</si>
  <si>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</si>
  <si>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</si>
  <si>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</si>
  <si>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</si>
  <si>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</si>
  <si>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</si>
  <si>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</si>
  <si>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</si>
  <si>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</si>
  <si>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</si>
  <si>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</si>
  <si>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</si>
  <si>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</si>
  <si>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</si>
  <si>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</si>
  <si>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</si>
  <si>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</si>
  <si>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</si>
  <si>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</si>
  <si>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</si>
  <si>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</si>
  <si>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</si>
  <si>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</si>
  <si>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</si>
  <si>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</si>
  <si>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</si>
  <si>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</si>
  <si>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</si>
  <si>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</si>
  <si>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</si>
  <si>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</si>
  <si>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</si>
  <si>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</si>
  <si>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</si>
  <si>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</si>
  <si>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</si>
  <si>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</si>
  <si>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</si>
  <si>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</si>
  <si>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</si>
  <si>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</si>
  <si>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</si>
  <si>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</si>
  <si>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</si>
  <si>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</si>
  <si>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</si>
  <si>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</si>
  <si>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</si>
  <si>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</si>
  <si>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</si>
  <si>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</si>
  <si>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</si>
  <si>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</si>
  <si>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</si>
  <si>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</si>
  <si>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</si>
  <si>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</si>
  <si>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</si>
  <si>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</si>
  <si>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</si>
  <si>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</si>
  <si>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</si>
  <si>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</si>
  <si>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</si>
  <si>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</si>
  <si>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</si>
  <si>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</si>
  <si>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</si>
  <si>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</si>
  <si>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</si>
  <si>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</si>
  <si>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</si>
  <si>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</si>
  <si>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</si>
  <si>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</si>
  <si>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</si>
  <si>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</si>
  <si>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</si>
  <si>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</si>
  <si>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</si>
  <si>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</si>
  <si>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</si>
  <si>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</si>
  <si>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</si>
  <si>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</si>
  <si>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</si>
  <si>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</si>
  <si>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</si>
  <si>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</si>
  <si>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</si>
  <si>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</si>
  <si>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</si>
  <si>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</si>
  <si>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</si>
  <si>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</si>
  <si>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</si>
  <si>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</si>
  <si>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</si>
  <si>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</si>
  <si>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</si>
  <si>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</si>
  <si>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</si>
  <si>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</si>
  <si>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</si>
  <si>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</si>
  <si>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</si>
  <si>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</si>
  <si>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</si>
  <si>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</si>
  <si>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</si>
  <si>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</si>
  <si>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</si>
  <si>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</si>
  <si>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</si>
  <si>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</si>
  <si>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</si>
  <si>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</si>
  <si>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</si>
  <si>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</si>
  <si>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</si>
  <si>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</si>
  <si>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</si>
  <si>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</si>
  <si>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</si>
  <si>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</si>
  <si>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</si>
  <si>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</si>
  <si>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</si>
  <si>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</si>
  <si>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</si>
  <si>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</si>
  <si>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</si>
  <si>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</si>
  <si>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</si>
  <si>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</si>
  <si>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</si>
  <si>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</si>
  <si>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</si>
  <si>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</si>
  <si>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</si>
  <si>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</si>
  <si>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</si>
  <si>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</si>
  <si>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</si>
  <si>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</si>
  <si>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</si>
  <si>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</si>
  <si>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</si>
  <si>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</si>
  <si>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</si>
  <si>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</si>
  <si>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</si>
  <si>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</si>
  <si>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</si>
  <si>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</si>
  <si>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</si>
  <si>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</si>
  <si>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</si>
  <si>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</si>
  <si>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</si>
  <si>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</si>
  <si>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</si>
  <si>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</si>
  <si>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</si>
  <si>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</si>
  <si>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</si>
  <si>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</si>
  <si>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</si>
  <si>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</si>
  <si>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</si>
  <si>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</si>
  <si>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</si>
  <si>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</si>
  <si>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</si>
  <si>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</si>
  <si>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</si>
  <si>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</si>
  <si>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</si>
  <si>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</si>
  <si>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</si>
  <si>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</si>
  <si>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</si>
  <si>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</si>
  <si>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</si>
  <si>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</si>
  <si>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</si>
  <si>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</si>
  <si>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</si>
  <si>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</si>
  <si>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</si>
  <si>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</si>
  <si>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</si>
  <si>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</si>
  <si>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</si>
  <si>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</si>
  <si>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</si>
  <si>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</si>
  <si>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</si>
  <si>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</si>
  <si>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</si>
  <si>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</si>
  <si>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</si>
  <si>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</si>
  <si>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</si>
  <si>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</si>
  <si>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</si>
  <si>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</si>
  <si>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</si>
  <si>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</si>
  <si>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</si>
  <si>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</si>
  <si>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</si>
  <si>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</si>
  <si>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</si>
  <si>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</si>
  <si>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</si>
  <si>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</si>
  <si>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</si>
  <si>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</si>
  <si>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</si>
  <si>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</si>
  <si>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</si>
  <si>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</si>
  <si>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</si>
  <si>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</si>
  <si>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</si>
  <si>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</si>
  <si>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</si>
  <si>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</si>
  <si>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</si>
  <si>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</si>
  <si>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</si>
  <si>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</si>
  <si>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</si>
  <si>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</si>
  <si>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</si>
  <si>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</si>
  <si>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</si>
  <si>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</si>
  <si>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</si>
  <si>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</si>
  <si>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</si>
  <si>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</si>
  <si>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</si>
  <si>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</si>
  <si>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</si>
  <si>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</si>
  <si>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</si>
  <si>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</si>
  <si>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</si>
  <si>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</si>
  <si>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</si>
  <si>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</si>
  <si>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</si>
  <si>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</si>
  <si>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</si>
  <si>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</si>
  <si>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</si>
  <si>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</si>
  <si>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</si>
  <si>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</si>
  <si>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</si>
  <si>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</si>
  <si>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</si>
  <si>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</si>
  <si>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</si>
  <si>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</si>
  <si>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</si>
  <si>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</si>
  <si>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</si>
  <si>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</si>
  <si>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</si>
  <si>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</si>
  <si>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</si>
  <si>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</si>
  <si>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</si>
  <si>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</si>
  <si>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</si>
  <si>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</si>
  <si>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</si>
  <si>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</si>
  <si>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</si>
  <si>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</si>
  <si>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</si>
  <si>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</si>
  <si>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</si>
  <si>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</si>
  <si>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</si>
  <si>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</si>
  <si>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</si>
  <si>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</si>
  <si>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</si>
  <si>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</si>
  <si>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</si>
  <si>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</si>
  <si>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</si>
  <si>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</si>
  <si>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</si>
  <si>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</si>
  <si>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</si>
  <si>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</si>
  <si>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</si>
  <si>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</si>
  <si>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</si>
  <si>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</si>
  <si>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</si>
  <si>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</si>
  <si>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</si>
  <si>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</si>
  <si>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</si>
  <si>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</si>
  <si>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</si>
  <si>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</si>
  <si>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</si>
  <si>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</si>
  <si>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</si>
  <si>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</si>
  <si>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</si>
  <si>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</si>
  <si>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</si>
  <si>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</si>
  <si>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</si>
  <si>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</si>
  <si>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</si>
  <si>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</si>
  <si>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</si>
  <si>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</si>
  <si>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</si>
  <si>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</si>
  <si>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</si>
  <si>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</si>
  <si>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</si>
  <si>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</si>
  <si>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</si>
  <si>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</si>
  <si>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</si>
  <si>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</si>
  <si>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</si>
  <si>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</si>
  <si>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</si>
  <si>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</si>
  <si>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</si>
  <si>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</si>
  <si>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</si>
  <si>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</si>
  <si>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</si>
  <si>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</si>
  <si>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</si>
  <si>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</si>
  <si>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</si>
  <si>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</si>
  <si>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</si>
  <si>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</si>
  <si>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</si>
  <si>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</si>
  <si>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</si>
  <si>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</si>
  <si>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</si>
  <si>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</si>
  <si>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</si>
  <si>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</si>
  <si>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</si>
  <si>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</si>
  <si>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</si>
  <si>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</si>
  <si>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</si>
  <si>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</si>
  <si>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</si>
  <si>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</si>
  <si>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</si>
  <si>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</si>
  <si>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</si>
  <si>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</si>
  <si>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</si>
  <si>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</si>
  <si>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</si>
  <si>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</si>
  <si>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</si>
  <si>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</si>
  <si>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</si>
  <si>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</si>
  <si>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</si>
  <si>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</si>
  <si>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</si>
  <si>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</si>
  <si>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</si>
  <si>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</si>
  <si>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</si>
  <si>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</si>
  <si>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</si>
  <si>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</si>
  <si>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</si>
  <si>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</si>
  <si>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</si>
  <si>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</si>
  <si>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</si>
  <si>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</si>
  <si>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</si>
  <si>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</si>
  <si>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</si>
  <si>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</si>
  <si>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</si>
  <si>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</si>
  <si>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</si>
  <si>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</si>
  <si>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</si>
  <si>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</si>
  <si>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</si>
  <si>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</si>
  <si>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</si>
  <si>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</si>
  <si>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</si>
  <si>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</si>
  <si>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</si>
  <si>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</si>
  <si>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</si>
  <si>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</si>
  <si>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</si>
  <si>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</si>
  <si>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</si>
  <si>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</si>
  <si>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</si>
  <si>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</si>
  <si>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</si>
  <si>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</si>
  <si>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</si>
  <si>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</si>
  <si>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</si>
  <si>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</si>
  <si>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</si>
  <si>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</si>
  <si>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</si>
  <si>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</si>
  <si>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</si>
  <si>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</si>
  <si>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</si>
  <si>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</si>
  <si>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</si>
  <si>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</si>
  <si>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</si>
  <si>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</si>
  <si>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</si>
  <si>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</si>
  <si>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</si>
  <si>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</si>
  <si>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</si>
  <si>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</si>
  <si>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</si>
  <si>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</si>
  <si>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</si>
  <si>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</si>
  <si>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</si>
  <si>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</si>
  <si>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</si>
  <si>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</si>
  <si>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</si>
  <si>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</si>
  <si>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</si>
  <si>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</si>
  <si>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</si>
  <si>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</si>
  <si>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</si>
  <si>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</si>
  <si>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</si>
  <si>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</si>
  <si>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</si>
  <si>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</si>
  <si>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</si>
  <si>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</si>
  <si>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</si>
  <si>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</si>
  <si>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</si>
  <si>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</si>
  <si>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</si>
  <si>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</si>
  <si>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</si>
  <si>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</si>
  <si>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</si>
  <si>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</si>
  <si>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</si>
  <si>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</si>
  <si>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</si>
  <si>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</si>
  <si>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</si>
  <si>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</si>
  <si>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</si>
  <si>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</si>
  <si>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</si>
  <si>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</si>
  <si>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</si>
  <si>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</si>
  <si>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</si>
  <si>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</si>
  <si>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</si>
  <si>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</si>
  <si>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</si>
  <si>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</si>
  <si>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</si>
  <si>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</si>
  <si>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</si>
  <si>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</si>
  <si>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</si>
  <si>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</si>
  <si>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</si>
  <si>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</si>
  <si>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</si>
  <si>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</si>
  <si>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</si>
  <si>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</si>
  <si>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</si>
  <si>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</si>
  <si>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</si>
  <si>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</si>
  <si>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</si>
  <si>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</si>
  <si>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</si>
  <si>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</si>
  <si>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</si>
  <si>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</si>
  <si>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</si>
  <si>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</si>
  <si>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</si>
  <si>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</si>
  <si>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</si>
  <si>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</si>
  <si>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</si>
  <si>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</si>
  <si>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</si>
  <si>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</si>
  <si>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</si>
  <si>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</si>
  <si>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</si>
  <si>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</si>
  <si>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</si>
  <si>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</si>
  <si>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</si>
  <si>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</si>
  <si>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</si>
  <si>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</si>
  <si>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</si>
  <si>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</si>
  <si>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</si>
  <si>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</si>
  <si>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</si>
  <si>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</si>
  <si>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</si>
  <si>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</si>
  <si>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</si>
  <si>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</si>
  <si>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</si>
  <si>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</si>
  <si>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</si>
  <si>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</si>
  <si>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</si>
  <si>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</si>
  <si>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</si>
  <si>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</si>
  <si>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</si>
  <si>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</si>
  <si>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</si>
  <si>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</si>
  <si>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</si>
  <si>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</si>
  <si>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</si>
  <si>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</si>
  <si>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</si>
  <si>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</si>
  <si>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</si>
  <si>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</si>
  <si>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</si>
  <si>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</si>
  <si>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</si>
  <si>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</si>
  <si>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</si>
  <si>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</si>
  <si>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</si>
  <si>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</si>
  <si>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</si>
  <si>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</si>
  <si>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</si>
  <si>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</si>
  <si>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</si>
  <si>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</si>
  <si>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</si>
  <si>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</si>
  <si>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</si>
  <si>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</si>
  <si>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</si>
  <si>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</si>
  <si>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</si>
  <si>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</si>
  <si>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</si>
  <si>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</si>
  <si>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</si>
  <si>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</si>
  <si>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</si>
  <si>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</si>
  <si>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</si>
  <si>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</si>
  <si>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</si>
  <si>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</si>
  <si>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</si>
  <si>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</si>
  <si>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</si>
  <si>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</si>
  <si>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</si>
  <si>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</si>
  <si>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</si>
  <si>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</si>
  <si>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</si>
  <si>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</si>
  <si>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</si>
  <si>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</si>
  <si>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</si>
  <si>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</si>
  <si>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</si>
  <si>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</si>
  <si>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</si>
  <si>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</si>
  <si>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</si>
  <si>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</si>
  <si>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</si>
  <si>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</si>
  <si>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</si>
  <si>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</si>
  <si>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</si>
  <si>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</si>
  <si>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</si>
  <si>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</si>
  <si>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</si>
  <si>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</si>
  <si>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</si>
  <si>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</si>
  <si>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</si>
  <si>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</si>
  <si>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</si>
  <si>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</si>
  <si>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</si>
  <si>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</si>
  <si>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</si>
  <si>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</si>
  <si>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</si>
  <si>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</si>
  <si>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</si>
  <si>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</si>
  <si>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</si>
  <si>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</si>
  <si>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</si>
  <si>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</si>
  <si>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</si>
  <si>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</si>
  <si>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</si>
  <si>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</si>
  <si>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</si>
  <si>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</si>
  <si>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</si>
  <si>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</si>
  <si>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</si>
  <si>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</si>
  <si>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</si>
  <si>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</si>
  <si>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</si>
  <si>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</si>
  <si>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</si>
  <si>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</si>
  <si>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</si>
  <si>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</si>
  <si>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</si>
  <si>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</si>
  <si>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</si>
  <si>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</si>
  <si>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</si>
  <si>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</si>
  <si>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</si>
  <si>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</si>
  <si>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</si>
  <si>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</si>
  <si>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</si>
  <si>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</si>
  <si>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</si>
  <si>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</si>
  <si>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</si>
  <si>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</si>
  <si>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</si>
  <si>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</si>
  <si>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</si>
  <si>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</si>
  <si>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</si>
  <si>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</si>
  <si>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</si>
  <si>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</si>
  <si>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</si>
  <si>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</si>
  <si>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</si>
  <si>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</si>
  <si>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</si>
  <si>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</si>
  <si>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</si>
  <si>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</si>
  <si>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</si>
  <si>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</si>
  <si>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</si>
  <si>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</si>
  <si>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</si>
  <si>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</si>
  <si>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</si>
  <si>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</si>
  <si>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</si>
  <si>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</si>
  <si>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</si>
  <si>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</si>
  <si>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</si>
  <si>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</si>
  <si>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</si>
  <si>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</si>
  <si>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</si>
  <si>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</si>
  <si>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</si>
  <si>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</si>
  <si>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</si>
  <si>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</si>
  <si>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</si>
  <si>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</si>
  <si>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</si>
  <si>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</si>
  <si>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</si>
  <si>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</si>
  <si>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</si>
  <si>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</si>
  <si>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</si>
  <si>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</si>
  <si>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</si>
  <si>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</si>
  <si>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</si>
  <si>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</si>
  <si>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</si>
  <si>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</si>
  <si>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</si>
  <si>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</si>
  <si>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</si>
  <si>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</si>
  <si>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</si>
  <si>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</si>
  <si>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</si>
  <si>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</si>
  <si>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</si>
  <si>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</si>
  <si>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</si>
  <si>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</si>
  <si>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</si>
  <si>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</si>
  <si>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</si>
  <si>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</si>
  <si>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</si>
  <si>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</si>
  <si>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</si>
  <si>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</si>
  <si>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</si>
  <si>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</si>
  <si>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</si>
  <si>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</si>
  <si>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</si>
  <si>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</si>
  <si>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</si>
  <si>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</si>
  <si>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</si>
  <si>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</si>
  <si>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</si>
  <si>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</si>
  <si>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</si>
  <si>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</si>
  <si>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</si>
  <si>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</si>
  <si>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</si>
  <si>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</si>
  <si>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</si>
  <si>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</si>
  <si>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</si>
  <si>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</si>
  <si>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</si>
  <si>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</si>
  <si>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</si>
  <si>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</si>
  <si>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</si>
  <si>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</si>
  <si>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</si>
  <si>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</si>
  <si>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</si>
  <si>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</si>
  <si>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</si>
  <si>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</si>
  <si>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</si>
  <si>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</si>
  <si>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</si>
  <si>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</si>
  <si>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</si>
  <si>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</si>
  <si>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</si>
  <si>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</si>
  <si>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</si>
  <si>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</si>
  <si>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</si>
  <si>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</si>
  <si>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</si>
  <si>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</si>
  <si>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</si>
  <si>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</si>
  <si>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</si>
  <si>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</si>
  <si>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</si>
  <si>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</si>
  <si>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</si>
  <si>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</si>
  <si>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</si>
  <si>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</si>
  <si>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</si>
  <si>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</si>
  <si>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</si>
  <si>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</si>
  <si>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</si>
  <si>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</si>
  <si>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</si>
  <si>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</si>
  <si>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</si>
  <si>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</si>
  <si>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</si>
  <si>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</si>
  <si>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</si>
  <si>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</si>
  <si>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</si>
  <si>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</si>
  <si>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</si>
  <si>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</si>
  <si>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</si>
  <si>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</si>
  <si>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</si>
  <si>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</si>
  <si>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</si>
  <si>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</si>
  <si>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</si>
  <si>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</si>
  <si>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</si>
  <si>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</si>
  <si>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</si>
  <si>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</si>
  <si>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</si>
  <si>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</si>
  <si>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</si>
  <si>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</si>
  <si>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</si>
  <si>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</si>
  <si>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</si>
  <si>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</si>
  <si>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</si>
  <si>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</si>
  <si>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</si>
  <si>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</si>
  <si>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</si>
  <si>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</si>
  <si>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</si>
  <si>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</si>
  <si>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</si>
  <si>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</si>
  <si>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</si>
  <si>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</si>
  <si>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</si>
  <si>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</si>
  <si>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</si>
  <si>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</si>
  <si>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</si>
  <si>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</si>
  <si>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</si>
  <si>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</si>
  <si>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</si>
  <si>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</si>
  <si>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</si>
  <si>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</si>
  <si>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</si>
  <si>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</si>
  <si>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</si>
  <si>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</si>
  <si>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</si>
  <si>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</si>
  <si>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</si>
  <si>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</si>
  <si>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</si>
  <si>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</si>
  <si>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</si>
  <si>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</si>
  <si>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</si>
  <si>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</si>
  <si>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</si>
  <si>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</si>
  <si>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</si>
  <si>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</si>
  <si>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</si>
  <si>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</si>
  <si>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</si>
  <si>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</si>
  <si>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</si>
  <si>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</si>
  <si>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</si>
  <si>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</si>
  <si>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</si>
  <si>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</si>
  <si>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</si>
  <si>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</si>
  <si>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</si>
  <si>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</si>
  <si>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</si>
  <si>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</si>
  <si>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</si>
  <si>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</si>
  <si>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</si>
  <si>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</si>
  <si>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</si>
  <si>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</si>
  <si>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</si>
  <si>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</si>
  <si>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</si>
  <si>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</si>
  <si>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</si>
  <si>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</si>
  <si>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</si>
  <si>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</si>
  <si>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</si>
  <si>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</si>
  <si>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</si>
  <si>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</si>
  <si>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</si>
  <si>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</si>
  <si>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</si>
  <si>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</si>
  <si>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</si>
  <si>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</si>
  <si>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</si>
  <si>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</si>
  <si>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</si>
  <si>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</si>
  <si>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</si>
  <si>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</si>
  <si>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</si>
  <si>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</si>
  <si>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</si>
  <si>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</si>
  <si>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</si>
  <si>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</si>
  <si>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</si>
  <si>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</si>
  <si>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</si>
  <si>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</si>
  <si>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</si>
  <si>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</si>
  <si>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</si>
  <si>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</si>
  <si>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</si>
  <si>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</si>
  <si>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</si>
  <si>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</si>
  <si>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</si>
  <si>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</si>
  <si>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</si>
  <si>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</si>
  <si>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</si>
  <si>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</si>
  <si>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</si>
  <si>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</si>
  <si>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</si>
  <si>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</si>
  <si>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</si>
  <si>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</si>
  <si>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</si>
  <si>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</si>
  <si>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</si>
  <si>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</si>
  <si>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</si>
  <si>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</si>
  <si>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</si>
  <si>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</si>
  <si>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</si>
  <si>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</si>
  <si>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</si>
  <si>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</si>
  <si>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</si>
  <si>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</si>
  <si>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</si>
  <si>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</si>
  <si>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</si>
  <si>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</si>
  <si>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</si>
  <si>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</si>
  <si>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</si>
  <si>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</si>
  <si>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</si>
  <si>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</si>
  <si>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</si>
  <si>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</si>
  <si>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</si>
  <si>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</si>
  <si>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</si>
  <si>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</si>
  <si>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</si>
  <si>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</si>
  <si>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</si>
  <si>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</si>
  <si>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</si>
  <si>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</si>
  <si>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</si>
  <si>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</si>
  <si>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</si>
  <si>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</si>
  <si>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</si>
  <si>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</si>
  <si>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</si>
  <si>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</si>
  <si>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</si>
  <si>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</si>
  <si>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</si>
  <si>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</si>
  <si>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</si>
  <si>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</si>
  <si>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</si>
  <si>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</si>
  <si>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</si>
  <si>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</si>
  <si>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</si>
  <si>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</si>
  <si>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</si>
  <si>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</si>
  <si>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</si>
  <si>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</si>
  <si>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</si>
  <si>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</si>
  <si>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</si>
  <si>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</si>
  <si>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</si>
  <si>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</si>
  <si>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</si>
  <si>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</si>
  <si>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</si>
  <si>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</si>
  <si>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</si>
  <si>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</si>
  <si>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</si>
  <si>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</si>
  <si>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</si>
  <si>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</si>
  <si>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</si>
  <si>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</si>
  <si>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</si>
  <si>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</si>
  <si>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</si>
  <si>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</si>
  <si>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</si>
  <si>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</si>
  <si>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</si>
  <si>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</si>
  <si>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</si>
  <si>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</si>
  <si>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</si>
  <si>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</si>
  <si>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</si>
  <si>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</si>
  <si>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</si>
  <si>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</si>
  <si>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</si>
  <si>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</si>
  <si>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</si>
  <si>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</si>
  <si>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</si>
  <si>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</si>
  <si>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</si>
  <si>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</si>
  <si>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</si>
  <si>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</si>
  <si>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</si>
  <si>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</si>
  <si>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</si>
  <si>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</si>
  <si>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</si>
  <si>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</si>
  <si>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</si>
  <si>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</si>
  <si>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</si>
  <si>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</si>
  <si>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</si>
  <si>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</si>
  <si>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</si>
  <si>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</si>
  <si>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</si>
  <si>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</si>
  <si>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</si>
  <si>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</si>
  <si>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</si>
  <si>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</si>
  <si>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</si>
  <si>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</si>
  <si>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</si>
  <si>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</si>
  <si>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</si>
  <si>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</si>
  <si>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</si>
  <si>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</si>
  <si>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</si>
  <si>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</si>
  <si>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</si>
  <si>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</si>
  <si>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</si>
  <si>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</si>
  <si>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</si>
  <si>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</si>
  <si>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</si>
  <si>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</si>
  <si>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</si>
  <si>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</si>
  <si>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</si>
  <si>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</si>
  <si>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</si>
  <si>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</si>
  <si>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</si>
  <si>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</si>
  <si>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</si>
  <si>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</si>
  <si>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</si>
  <si>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</si>
  <si>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</si>
  <si>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</si>
  <si>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</si>
  <si>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</si>
  <si>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</si>
  <si>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</si>
  <si>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</si>
  <si>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</si>
  <si>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</si>
  <si>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</si>
  <si>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</si>
  <si>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</si>
  <si>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</si>
  <si>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</si>
  <si>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</si>
  <si>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</si>
  <si>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</si>
  <si>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</si>
  <si>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</si>
  <si>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</si>
  <si>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</si>
  <si>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</si>
  <si>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</si>
  <si>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</si>
  <si>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</si>
  <si>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</si>
  <si>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</si>
  <si>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</si>
  <si>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</si>
  <si>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</si>
  <si>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</si>
  <si>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</si>
  <si>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</si>
  <si>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</si>
  <si>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</si>
  <si>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</si>
  <si>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</si>
  <si>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</si>
  <si>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</si>
  <si>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</si>
  <si>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</si>
  <si>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</si>
  <si>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</si>
  <si>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</si>
  <si>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</si>
  <si>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</si>
  <si>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</si>
  <si>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</si>
  <si>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</si>
  <si>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</si>
  <si>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</si>
  <si>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</si>
  <si>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</si>
  <si>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</si>
  <si>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</si>
  <si>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</si>
  <si>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</si>
  <si>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</si>
  <si>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</si>
  <si>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</si>
  <si>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</si>
  <si>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</si>
  <si>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</si>
  <si>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</si>
  <si>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</si>
  <si>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</si>
  <si>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</si>
  <si>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</si>
  <si>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</si>
  <si>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</si>
  <si>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</si>
  <si>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</si>
  <si>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</si>
  <si>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</si>
  <si>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</si>
  <si>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</si>
  <si>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</si>
  <si>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</si>
  <si>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</si>
  <si>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</si>
  <si>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</si>
  <si>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</si>
  <si>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</si>
  <si>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</si>
  <si>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</si>
  <si>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</si>
  <si>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</si>
  <si>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</si>
  <si>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</si>
  <si>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</si>
  <si>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</si>
  <si>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</si>
  <si>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</si>
  <si>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</si>
  <si>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</si>
  <si>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</si>
  <si>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</si>
  <si>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</si>
  <si>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</si>
  <si>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</si>
  <si>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</si>
  <si>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</si>
  <si>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</si>
  <si>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</si>
  <si>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</si>
  <si>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</si>
  <si>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</si>
  <si>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</si>
  <si>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</si>
  <si>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</si>
  <si>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</si>
  <si>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</si>
  <si>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</si>
  <si>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</si>
  <si>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</si>
  <si>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</si>
  <si>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</si>
  <si>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</si>
  <si>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</si>
  <si>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</si>
  <si>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</si>
  <si>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</si>
  <si>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</si>
  <si>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</si>
  <si>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</si>
  <si>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</si>
  <si>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</si>
  <si>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</si>
  <si>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</si>
  <si>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</si>
  <si>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</si>
  <si>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</si>
  <si>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</si>
  <si>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</si>
  <si>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</si>
  <si>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</si>
  <si>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</si>
  <si>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</si>
  <si>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</si>
  <si>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</si>
  <si>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</si>
  <si>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</si>
  <si>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</si>
  <si>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</si>
  <si>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</si>
  <si>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</si>
  <si>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</si>
  <si>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</si>
  <si>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</si>
  <si>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</si>
  <si>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</si>
  <si>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</si>
  <si>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</si>
  <si>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</si>
  <si>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</si>
  <si>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</si>
  <si>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</si>
  <si>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</si>
  <si>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</si>
  <si>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</si>
  <si>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</si>
  <si>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</si>
  <si>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</si>
  <si>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</si>
  <si>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</si>
  <si>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</si>
  <si>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</si>
  <si>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</si>
  <si>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</si>
  <si>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</si>
  <si>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</si>
  <si>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</si>
  <si>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</si>
  <si>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</si>
  <si>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</si>
  <si>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</si>
  <si>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</si>
  <si>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</si>
  <si>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</si>
  <si>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</si>
  <si>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</si>
  <si>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</si>
  <si>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</si>
  <si>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</si>
  <si>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</si>
  <si>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</si>
  <si>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</si>
  <si>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</si>
  <si>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</si>
  <si>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</si>
  <si>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</si>
  <si>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</si>
  <si>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</si>
  <si>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</si>
  <si>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</si>
  <si>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</si>
  <si>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</si>
  <si>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</si>
  <si>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</si>
  <si>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</si>
  <si>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</si>
  <si>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</si>
  <si>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</si>
  <si>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</si>
  <si>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</si>
  <si>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</si>
  <si>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</si>
  <si>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</si>
  <si>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</si>
  <si>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</si>
  <si>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</si>
  <si>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</si>
  <si>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</si>
  <si>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</si>
  <si>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</si>
  <si>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</si>
  <si>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</si>
  <si>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</si>
  <si>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</si>
  <si>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</si>
  <si>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</si>
  <si>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</si>
  <si>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</si>
  <si>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</si>
  <si>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</si>
  <si>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</si>
  <si>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</si>
  <si>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</si>
  <si>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</si>
  <si>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</si>
  <si>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</si>
  <si>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</si>
  <si>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</si>
  <si>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</si>
  <si>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</si>
  <si>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</si>
  <si>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</si>
  <si>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</si>
  <si>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</si>
  <si>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</si>
  <si>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</si>
  <si>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</si>
  <si>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</si>
  <si>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</si>
  <si>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</si>
  <si>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</si>
  <si>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</si>
  <si>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</si>
  <si>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</si>
  <si>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</si>
  <si>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</si>
  <si>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</si>
  <si>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</si>
  <si>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</si>
  <si>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</si>
  <si>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</si>
  <si>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</si>
  <si>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</si>
  <si>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</si>
  <si>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</si>
  <si>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</si>
  <si>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</si>
  <si>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</si>
  <si>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</si>
  <si>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</si>
  <si>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</si>
  <si>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</si>
  <si>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</si>
  <si>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</si>
  <si>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</si>
  <si>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</si>
  <si>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</si>
  <si>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</si>
  <si>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</si>
  <si>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</si>
  <si>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</si>
  <si>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</si>
  <si>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</si>
  <si>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</si>
  <si>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</si>
  <si>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</si>
  <si>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</si>
  <si>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</si>
  <si>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</si>
  <si>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</si>
  <si>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</si>
  <si>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</si>
  <si>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</si>
  <si>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</si>
  <si>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</si>
  <si>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</si>
  <si>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</si>
  <si>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</si>
  <si>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</si>
  <si>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</si>
  <si>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</si>
  <si>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</si>
  <si>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</si>
  <si>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</si>
  <si>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</si>
  <si>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</si>
  <si>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</si>
  <si>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</si>
  <si>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</si>
  <si>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</si>
  <si>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</si>
  <si>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</si>
  <si>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</si>
  <si>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</si>
  <si>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</si>
  <si>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</si>
  <si>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</si>
  <si>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</si>
  <si>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</si>
  <si>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</si>
  <si>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</si>
  <si>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</si>
  <si>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</si>
  <si>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</si>
  <si>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</si>
  <si>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</si>
  <si>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</si>
  <si>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</si>
  <si>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</si>
  <si>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</si>
  <si>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</si>
  <si>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</si>
  <si>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</si>
  <si>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</si>
  <si>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</si>
  <si>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</si>
  <si>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</si>
  <si>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</si>
  <si>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</si>
  <si>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</si>
  <si>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</si>
  <si>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</si>
  <si>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</si>
  <si>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</si>
  <si>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</si>
  <si>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</si>
  <si>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</si>
  <si>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</si>
  <si>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</si>
  <si>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</si>
  <si>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</si>
  <si>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</si>
  <si>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</si>
  <si>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</si>
  <si>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</si>
  <si>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</si>
  <si>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</si>
  <si>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</si>
  <si>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</si>
  <si>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</si>
  <si>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</si>
  <si>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</si>
  <si>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</si>
  <si>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</si>
  <si>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</si>
  <si>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</si>
  <si>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</si>
  <si>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</si>
  <si>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</si>
  <si>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</si>
  <si>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</si>
  <si>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</si>
  <si>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</si>
  <si>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</si>
  <si>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</si>
  <si>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</si>
  <si>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</si>
  <si>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</si>
  <si>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</si>
  <si>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</si>
  <si>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</si>
  <si>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</si>
  <si>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</si>
  <si>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</si>
  <si>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</si>
  <si>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</si>
  <si>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</si>
  <si>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</si>
  <si>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</si>
  <si>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</si>
  <si>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</si>
  <si>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</si>
  <si>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</si>
  <si>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</si>
  <si>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</si>
  <si>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</si>
  <si>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</si>
  <si>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</si>
  <si>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</si>
  <si>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</si>
  <si>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</si>
  <si>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</si>
  <si>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</si>
  <si>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</si>
  <si>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</si>
  <si>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</si>
  <si>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</si>
  <si>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</si>
  <si>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</si>
  <si>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</si>
  <si>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</si>
  <si>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</si>
  <si>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</si>
  <si>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</si>
  <si>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</si>
  <si>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</si>
  <si>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</si>
  <si>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</si>
  <si>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</si>
  <si>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</si>
  <si>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</si>
  <si>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</si>
  <si>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</si>
  <si>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</si>
  <si>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</si>
  <si>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</si>
  <si>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</si>
  <si>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</si>
  <si>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</si>
  <si>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</si>
  <si>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</si>
  <si>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</si>
  <si>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</si>
  <si>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</si>
  <si>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</si>
  <si>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</si>
  <si>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</si>
  <si>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</si>
  <si>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</si>
  <si>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</si>
  <si>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</si>
  <si>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</si>
  <si>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</si>
  <si>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</si>
  <si>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</si>
  <si>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</si>
  <si>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</si>
  <si>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</si>
  <si>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</si>
  <si>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</si>
  <si>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</si>
  <si>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</si>
  <si>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</si>
  <si>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</si>
  <si>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</si>
  <si>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</si>
  <si>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</si>
  <si>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</si>
  <si>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</si>
  <si>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</si>
  <si>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</si>
  <si>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</si>
  <si>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</si>
  <si>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</si>
  <si>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</si>
  <si>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</si>
  <si>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</si>
  <si>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</si>
  <si>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</si>
  <si>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</si>
  <si>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</si>
  <si>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</si>
  <si>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</si>
  <si>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</si>
  <si>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</si>
  <si>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</si>
  <si>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</si>
  <si>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</si>
  <si>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</si>
  <si>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</si>
  <si>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</si>
  <si>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</si>
  <si>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</si>
  <si>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</si>
  <si>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</si>
  <si>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</si>
  <si>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</si>
  <si>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</si>
  <si>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</si>
  <si>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</si>
  <si>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</si>
  <si>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</si>
  <si>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</si>
  <si>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</si>
  <si>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</si>
  <si>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</si>
  <si>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</si>
  <si>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</si>
  <si>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</si>
  <si>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</si>
  <si>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</si>
  <si>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</si>
  <si>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</si>
  <si>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</si>
  <si>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</si>
  <si>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</si>
  <si>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</si>
  <si>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</si>
  <si>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</si>
  <si>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</si>
  <si>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</si>
  <si>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</si>
  <si>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</si>
  <si>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</si>
  <si>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</si>
  <si>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</si>
  <si>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</si>
  <si>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</si>
  <si>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</si>
  <si>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</si>
  <si>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</si>
  <si>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</si>
  <si>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</si>
  <si>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</si>
  <si>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</si>
  <si>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</si>
  <si>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</si>
  <si>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</si>
  <si>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</si>
  <si>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</si>
  <si>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</si>
  <si>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</si>
  <si>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</si>
  <si>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</si>
  <si>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</si>
  <si>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</si>
  <si>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</si>
  <si>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</si>
  <si>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</si>
  <si>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</si>
  <si>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</si>
  <si>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</si>
  <si>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</si>
  <si>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</si>
  <si>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</si>
  <si>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</si>
  <si>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</si>
  <si>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</si>
  <si>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</si>
  <si>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</si>
  <si>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</si>
  <si>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</si>
  <si>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</si>
  <si>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</si>
  <si>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</si>
  <si>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</si>
  <si>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</si>
  <si>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</si>
  <si>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</si>
  <si>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</si>
  <si>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</si>
  <si>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</si>
  <si>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</si>
  <si>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</si>
  <si>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</si>
  <si>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</si>
  <si>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</si>
  <si>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</si>
  <si>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</si>
  <si>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</si>
  <si>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</si>
  <si>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</si>
  <si>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</si>
  <si>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</si>
  <si>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</si>
  <si>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</si>
  <si>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</si>
  <si>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</si>
  <si>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</si>
  <si>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</si>
  <si>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</si>
  <si>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</si>
  <si>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</si>
  <si>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</si>
  <si>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</si>
  <si>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</si>
  <si>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</si>
  <si>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</si>
  <si>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</si>
  <si>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</si>
  <si>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</si>
  <si>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</si>
  <si>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</si>
  <si>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</si>
  <si>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</si>
  <si>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</si>
  <si>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</si>
  <si>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</si>
  <si>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</si>
  <si>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</si>
  <si>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</si>
  <si>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</si>
  <si>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</si>
  <si>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</si>
  <si>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</si>
  <si>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</si>
  <si>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</si>
  <si>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</si>
  <si>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</si>
  <si>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</si>
  <si>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</si>
  <si>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</si>
  <si>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</si>
  <si>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</si>
  <si>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</si>
  <si>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</si>
  <si>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</si>
  <si>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</si>
  <si>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</si>
  <si>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</si>
  <si>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</si>
  <si>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</si>
  <si>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</si>
  <si>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</si>
  <si>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</si>
  <si>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</si>
  <si>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</si>
  <si>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</si>
  <si>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</si>
  <si>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</si>
  <si>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</si>
  <si>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</si>
  <si>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</si>
  <si>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</si>
  <si>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</si>
  <si>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</si>
  <si>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</si>
  <si>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</si>
  <si>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</si>
  <si>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</si>
  <si>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</si>
  <si>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</si>
  <si>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</si>
  <si>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</si>
  <si>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</si>
  <si>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</si>
  <si>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</si>
  <si>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</si>
  <si>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</si>
  <si>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</si>
  <si>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</si>
  <si>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</si>
  <si>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</si>
  <si>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</si>
  <si>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</si>
  <si>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</si>
  <si>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</si>
  <si>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</si>
  <si>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</si>
  <si>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</si>
  <si>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</si>
  <si>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</si>
  <si>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</si>
  <si>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</si>
  <si>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</si>
  <si>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</si>
  <si>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</si>
  <si>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</si>
  <si>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</si>
  <si>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</si>
  <si>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</si>
  <si>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</si>
  <si>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</si>
  <si>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</si>
  <si>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</si>
  <si>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</si>
  <si>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</si>
  <si>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</si>
  <si>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</si>
  <si>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</si>
  <si>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</si>
  <si>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</si>
  <si>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</si>
  <si>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</si>
  <si>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</si>
  <si>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</si>
  <si>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</si>
  <si>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</si>
  <si>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</si>
  <si>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</si>
  <si>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</si>
  <si>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</si>
  <si>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</si>
  <si>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</si>
  <si>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</si>
  <si>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</si>
  <si>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</si>
  <si>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</si>
  <si>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</si>
  <si>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</si>
  <si>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</si>
  <si>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</si>
  <si>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</si>
  <si>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</si>
  <si>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</si>
  <si>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</si>
  <si>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</si>
  <si>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</si>
  <si>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</si>
  <si>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</si>
  <si>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</si>
  <si>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</si>
  <si>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</si>
  <si>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</si>
  <si>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</si>
  <si>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</si>
  <si>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</si>
  <si>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</si>
  <si>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</si>
  <si>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</si>
  <si>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</si>
  <si>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</si>
  <si>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</si>
  <si>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</si>
  <si>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</si>
  <si>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</si>
  <si>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</si>
  <si>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</si>
  <si>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</si>
  <si>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</si>
  <si>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</si>
  <si>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</si>
  <si>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</si>
  <si>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</si>
  <si>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</si>
  <si>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</si>
  <si>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</si>
  <si>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</si>
  <si>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</si>
  <si>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</si>
  <si>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</si>
  <si>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</si>
  <si>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</si>
  <si>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</si>
  <si>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</si>
  <si>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</si>
  <si>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</si>
  <si>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</si>
  <si>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</si>
  <si>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</si>
  <si>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</si>
  <si>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</si>
  <si>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</si>
  <si>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</si>
  <si>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</si>
  <si>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</si>
  <si>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</si>
  <si>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</si>
  <si>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</si>
  <si>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</si>
  <si>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</si>
  <si>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</si>
  <si>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</si>
  <si>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</si>
  <si>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</si>
  <si>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</si>
  <si>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</si>
  <si>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</si>
  <si>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</si>
  <si>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</si>
  <si>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</si>
  <si>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</si>
  <si>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</si>
  <si>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</si>
  <si>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</si>
  <si>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</si>
  <si>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</si>
  <si>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</si>
  <si>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</si>
  <si>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</si>
  <si>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</si>
  <si>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</si>
  <si>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</si>
  <si>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</si>
  <si>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</si>
  <si>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</si>
  <si>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</si>
  <si>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</si>
  <si>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</si>
  <si>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</si>
  <si>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</si>
  <si>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</si>
  <si>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</si>
  <si>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</si>
  <si>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</si>
  <si>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</si>
  <si>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</si>
  <si>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</si>
  <si>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</si>
  <si>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</si>
  <si>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</si>
  <si>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</si>
  <si>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</si>
  <si>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</si>
  <si>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</si>
  <si>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</si>
  <si>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</si>
  <si>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</si>
  <si>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</si>
  <si>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</si>
  <si>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</si>
  <si>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</si>
  <si>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</si>
  <si>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</si>
  <si>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</si>
  <si>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</si>
  <si>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</si>
  <si>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</si>
  <si>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</si>
  <si>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</si>
  <si>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</si>
  <si>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</si>
  <si>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</si>
  <si>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</si>
  <si>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</si>
  <si>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</si>
  <si>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</si>
  <si>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</si>
  <si>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</si>
  <si>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</si>
  <si>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</si>
  <si>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</si>
  <si>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</si>
  <si>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</si>
  <si>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</si>
  <si>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</si>
  <si>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</si>
  <si>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</si>
  <si>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</si>
  <si>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</si>
  <si>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</si>
  <si>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</si>
  <si>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</si>
  <si>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</si>
  <si>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</si>
  <si>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</si>
  <si>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</si>
  <si>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</si>
  <si>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</si>
  <si>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</si>
  <si>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</si>
  <si>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</si>
  <si>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</si>
  <si>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</si>
  <si>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</si>
  <si>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</si>
  <si>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</si>
  <si>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</si>
  <si>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</si>
  <si>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</si>
  <si>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</si>
  <si>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</si>
  <si>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</si>
  <si>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</si>
  <si>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</si>
  <si>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</si>
  <si>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</si>
  <si>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</si>
  <si>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</si>
  <si>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</si>
  <si>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</si>
  <si>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</si>
  <si>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</si>
  <si>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</si>
  <si>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</si>
  <si>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</si>
  <si>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</si>
  <si>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</si>
  <si>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</si>
  <si>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</si>
  <si>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</si>
  <si>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</si>
  <si>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</si>
  <si>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</si>
  <si>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</si>
  <si>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</si>
  <si>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</si>
  <si>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</si>
  <si>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</si>
  <si>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</si>
  <si>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</si>
  <si>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</si>
  <si>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</si>
  <si>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</si>
  <si>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</si>
  <si>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</si>
  <si>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</si>
  <si>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</si>
  <si>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</si>
  <si>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</si>
  <si>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</si>
  <si>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</si>
  <si>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</si>
  <si>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</si>
  <si>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</si>
  <si>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</si>
  <si>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</si>
  <si>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</si>
  <si>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</si>
  <si>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</si>
  <si>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</si>
  <si>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</si>
  <si>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</si>
  <si>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</si>
  <si>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</si>
  <si>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</si>
  <si>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</si>
  <si>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</si>
  <si>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</si>
  <si>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</si>
  <si>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</si>
  <si>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</si>
  <si>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</si>
  <si>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</si>
  <si>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</si>
  <si>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</si>
  <si>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</si>
  <si>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</si>
  <si>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</si>
  <si>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</si>
  <si>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</si>
  <si>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</si>
  <si>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</si>
  <si>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</si>
  <si>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</si>
  <si>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</si>
  <si>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</si>
  <si>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</si>
  <si>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</si>
  <si>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</si>
  <si>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</si>
  <si>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</si>
  <si>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</si>
  <si>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</si>
  <si>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</si>
  <si>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</si>
  <si>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</si>
  <si>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</si>
  <si>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</si>
  <si>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</si>
  <si>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</si>
  <si>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</si>
  <si>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</si>
  <si>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</si>
  <si>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</si>
  <si>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</si>
  <si>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</si>
  <si>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</si>
  <si>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</si>
  <si>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</si>
  <si>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</si>
  <si>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</si>
  <si>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</si>
  <si>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</si>
  <si>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</si>
  <si>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</si>
  <si>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</si>
  <si>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</si>
  <si>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</si>
  <si>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</si>
  <si>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</si>
  <si>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</si>
  <si>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</si>
  <si>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</si>
  <si>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</si>
  <si>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</si>
  <si>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</si>
  <si>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</si>
  <si>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</si>
  <si>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</si>
  <si>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</si>
  <si>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</si>
  <si>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</si>
  <si>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</si>
  <si>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</si>
  <si>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</si>
  <si>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</si>
  <si>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</si>
  <si>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</si>
  <si>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</si>
  <si>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</si>
  <si>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</si>
  <si>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</si>
  <si>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</si>
  <si>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</si>
  <si>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</si>
  <si>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</si>
  <si>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</si>
  <si>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</si>
  <si>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</si>
  <si>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</si>
  <si>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</si>
  <si>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</si>
  <si>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</si>
  <si>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</si>
  <si>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</si>
  <si>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</si>
  <si>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</si>
  <si>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</si>
  <si>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</si>
  <si>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</si>
  <si>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</si>
  <si>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</si>
  <si>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</si>
  <si>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</si>
  <si>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</si>
  <si>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</si>
  <si>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</si>
  <si>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</si>
  <si>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</si>
  <si>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</si>
  <si>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</si>
  <si>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</si>
  <si>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</si>
  <si>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</si>
  <si>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</si>
  <si>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</si>
  <si>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</si>
  <si>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</si>
  <si>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</si>
  <si>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</si>
  <si>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</si>
  <si>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</si>
  <si>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</si>
  <si>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</si>
  <si>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</si>
  <si>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</si>
  <si>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</si>
  <si>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</si>
  <si>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</si>
  <si>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</si>
  <si>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</si>
  <si>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</si>
  <si>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</si>
  <si>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</si>
  <si>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</si>
  <si>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</si>
  <si>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</si>
  <si>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</si>
  <si>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</si>
  <si>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</si>
  <si>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</si>
  <si>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</si>
  <si>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</si>
  <si>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</si>
  <si>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</si>
  <si>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</si>
  <si>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</si>
  <si>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</si>
  <si>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</si>
  <si>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</si>
  <si>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</si>
  <si>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</si>
  <si>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</si>
  <si>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</si>
  <si>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</si>
  <si>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</si>
  <si>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</si>
  <si>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</si>
  <si>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</si>
  <si>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</si>
  <si>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</si>
  <si>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</si>
  <si>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</si>
  <si>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</si>
  <si>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</si>
  <si>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</si>
  <si>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</si>
  <si>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</si>
  <si>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</si>
  <si>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</si>
  <si>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</si>
  <si>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</si>
  <si>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</si>
  <si>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</si>
  <si>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</si>
  <si>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</si>
  <si>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</si>
  <si>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</si>
  <si>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</si>
  <si>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</si>
  <si>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</si>
  <si>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</si>
  <si>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</si>
  <si>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</si>
  <si>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</si>
  <si>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</si>
  <si>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</si>
  <si>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</si>
  <si>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</si>
  <si>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</si>
  <si>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</si>
  <si>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</si>
  <si>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</si>
  <si>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</si>
  <si>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</si>
  <si>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</si>
  <si>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</si>
  <si>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</si>
  <si>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</si>
  <si>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</si>
  <si>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</si>
  <si>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</si>
  <si>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</si>
  <si>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</si>
  <si>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</si>
  <si>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</si>
  <si>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</si>
  <si>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</si>
  <si>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</si>
  <si>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</si>
  <si>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</si>
  <si>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</si>
  <si>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</si>
  <si>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</si>
  <si>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</si>
  <si>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</si>
  <si>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</si>
  <si>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</si>
  <si>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</si>
  <si>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</si>
  <si>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</si>
  <si>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</si>
  <si>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</si>
  <si>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</si>
  <si>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</si>
  <si>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</si>
  <si>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</si>
  <si>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</si>
  <si>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</si>
  <si>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</si>
  <si>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</si>
  <si>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</si>
  <si>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</si>
  <si>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</si>
  <si>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</si>
  <si>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</si>
  <si>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</si>
  <si>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</si>
  <si>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</si>
  <si>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</si>
  <si>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</si>
  <si>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</si>
  <si>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</si>
  <si>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</si>
  <si>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</si>
  <si>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</si>
  <si>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</si>
  <si>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</si>
  <si>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</si>
  <si>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</si>
  <si>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</si>
  <si>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</si>
  <si>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</si>
  <si>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</si>
  <si>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</si>
  <si>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</si>
  <si>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</si>
  <si>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</si>
  <si>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</si>
  <si>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</si>
  <si>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</si>
  <si>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</si>
  <si>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</si>
  <si>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</si>
  <si>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</si>
  <si>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</si>
  <si>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</si>
  <si>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</si>
  <si>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</si>
  <si>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</si>
  <si>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</si>
  <si>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</si>
  <si>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</si>
  <si>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</si>
  <si>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</si>
  <si>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</si>
  <si>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</si>
  <si>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</si>
  <si>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</si>
  <si>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</si>
  <si>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</si>
  <si>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</si>
  <si>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</si>
  <si>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</si>
  <si>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</si>
  <si>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</si>
  <si>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</si>
  <si>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</si>
  <si>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</si>
  <si>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</si>
  <si>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</si>
  <si>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</si>
  <si>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</si>
  <si>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</si>
  <si>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</si>
  <si>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</si>
  <si>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</si>
  <si>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</si>
  <si>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</si>
  <si>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</si>
  <si>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</si>
  <si>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</si>
  <si>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</si>
  <si>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</si>
  <si>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</si>
  <si>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</si>
  <si>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</si>
  <si>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</si>
  <si>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</si>
  <si>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</si>
  <si>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</si>
  <si>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</si>
  <si>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</si>
  <si>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</si>
  <si>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</si>
  <si>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</si>
  <si>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</si>
  <si>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</si>
  <si>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</si>
  <si>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</si>
  <si>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</si>
  <si>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</si>
  <si>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</si>
  <si>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</si>
  <si>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</si>
  <si>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</si>
  <si>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</si>
  <si>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</si>
  <si>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</si>
  <si>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</si>
  <si>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</si>
  <si>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</si>
  <si>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</si>
  <si>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</si>
  <si>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</si>
  <si>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</si>
  <si>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</si>
  <si>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</si>
  <si>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</si>
  <si>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</si>
  <si>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</si>
  <si>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</si>
  <si>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</si>
  <si>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</si>
  <si>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</si>
  <si>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</si>
  <si>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</si>
  <si>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</si>
  <si>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</si>
  <si>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</si>
  <si>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</si>
  <si>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</si>
  <si>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</si>
  <si>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</si>
  <si>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</si>
  <si>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</si>
  <si>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</si>
  <si>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</si>
  <si>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</si>
  <si>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</si>
  <si>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</si>
  <si>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</si>
  <si>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</si>
  <si>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</si>
  <si>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</si>
  <si>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</si>
  <si>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</si>
  <si>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</si>
  <si>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</si>
  <si>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</si>
  <si>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</si>
  <si>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</si>
  <si>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</si>
  <si>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</si>
  <si>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</si>
  <si>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</si>
  <si>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</si>
  <si>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</si>
  <si>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</si>
  <si>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</si>
  <si>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</si>
  <si>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</si>
  <si>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</si>
  <si>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</si>
  <si>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</si>
  <si>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</si>
  <si>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</si>
  <si>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</si>
  <si>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</si>
  <si>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</si>
  <si>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</si>
  <si>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</si>
  <si>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</si>
  <si>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</si>
  <si>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</si>
  <si>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</si>
  <si>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</si>
  <si>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</si>
  <si>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</si>
  <si>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</si>
  <si>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</si>
  <si>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</si>
  <si>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</si>
  <si>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</si>
  <si>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</si>
  <si>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</si>
  <si>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</si>
  <si>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</si>
  <si>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</si>
  <si>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</si>
  <si>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</si>
  <si>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</si>
  <si>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</si>
  <si>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</si>
  <si>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</si>
  <si>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</si>
  <si>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</si>
  <si>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</si>
  <si>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</si>
  <si>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</si>
  <si>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</si>
  <si>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</si>
  <si>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</si>
  <si>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</si>
  <si>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</si>
  <si>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</si>
  <si>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</si>
  <si>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</si>
  <si>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</si>
  <si>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</si>
  <si>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</si>
  <si>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</si>
  <si>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</si>
  <si>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</si>
  <si>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</si>
  <si>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</si>
  <si>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</si>
  <si>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</si>
  <si>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</si>
  <si>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</si>
  <si>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</si>
  <si>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</si>
  <si>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</si>
  <si>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</si>
  <si>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</si>
  <si>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</si>
  <si>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</si>
  <si>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</si>
  <si>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</si>
  <si>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</si>
  <si>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</si>
  <si>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</si>
  <si>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</si>
  <si>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</si>
  <si>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</si>
  <si>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</si>
  <si>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</si>
  <si>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</si>
  <si>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</si>
  <si>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</si>
  <si>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</si>
  <si>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</si>
  <si>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</si>
  <si>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</si>
  <si>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</si>
  <si>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</si>
  <si>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</si>
  <si>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</si>
  <si>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</si>
  <si>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</si>
  <si>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</si>
  <si>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</si>
  <si>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</si>
  <si>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</si>
  <si>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</si>
  <si>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</si>
  <si>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</si>
  <si>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</si>
  <si>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</si>
  <si>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</si>
  <si>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</si>
  <si>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</si>
  <si>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</si>
  <si>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</si>
  <si>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</si>
  <si>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</si>
  <si>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</si>
  <si>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</si>
  <si>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</si>
  <si>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</si>
  <si>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</si>
  <si>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</si>
  <si>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</si>
  <si>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</si>
  <si>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</si>
  <si>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</si>
  <si>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</si>
  <si>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</si>
  <si>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</si>
  <si>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</si>
  <si>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</si>
  <si>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</si>
  <si>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</si>
  <si>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</si>
  <si>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</si>
  <si>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</si>
  <si>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</si>
  <si>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</si>
  <si>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</si>
  <si>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</si>
  <si>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</si>
  <si>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</si>
  <si>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</si>
  <si>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</si>
  <si>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</si>
  <si>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</si>
  <si>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</si>
  <si>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</si>
  <si>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</si>
  <si>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</si>
  <si>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</si>
  <si>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</si>
  <si>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</si>
  <si>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</si>
  <si>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</si>
  <si>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</si>
  <si>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</si>
  <si>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</si>
  <si>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</si>
  <si>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</si>
  <si>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</si>
  <si>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</si>
  <si>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</si>
  <si>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</si>
  <si>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</si>
  <si>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</si>
  <si>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</si>
  <si>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</si>
  <si>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</si>
  <si>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</si>
  <si>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</si>
  <si>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</si>
  <si>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</si>
  <si>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</si>
  <si>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</si>
  <si>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</si>
  <si>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</si>
  <si>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</si>
  <si>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</si>
  <si>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</si>
  <si>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</si>
  <si>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</si>
  <si>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</si>
  <si>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</si>
  <si>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</si>
  <si>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</si>
  <si>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</si>
  <si>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</si>
  <si>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</si>
  <si>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</si>
  <si>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</si>
  <si>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</si>
  <si>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</si>
  <si>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</si>
  <si>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</si>
  <si>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</si>
  <si>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</si>
  <si>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</si>
  <si>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</si>
  <si>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</si>
  <si>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</si>
  <si>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</si>
  <si>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</si>
  <si>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</si>
  <si>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</si>
  <si>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</si>
  <si>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</si>
  <si>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</si>
  <si>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</si>
  <si>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</si>
  <si>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</si>
  <si>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</si>
  <si>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</si>
  <si>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</si>
  <si>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</si>
  <si>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</si>
  <si>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</si>
  <si>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</si>
  <si>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</si>
  <si>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</si>
  <si>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</si>
  <si>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</si>
  <si>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</si>
  <si>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</si>
  <si>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</si>
  <si>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</si>
  <si>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</si>
  <si>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</si>
  <si>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</si>
  <si>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</si>
  <si>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</si>
  <si>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</si>
  <si>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</si>
  <si>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</si>
  <si>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</si>
  <si>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</si>
  <si>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</si>
  <si>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</si>
  <si>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</si>
  <si>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</si>
  <si>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</si>
  <si>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</si>
  <si>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</si>
  <si>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</si>
  <si>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</si>
  <si>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</si>
  <si>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</si>
  <si>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</si>
  <si>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</si>
  <si>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</si>
  <si>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</si>
  <si>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</si>
  <si>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</si>
  <si>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</si>
  <si>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</si>
  <si>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</si>
  <si>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</si>
  <si>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</si>
  <si>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</si>
  <si>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</si>
  <si>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</si>
  <si>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</si>
  <si>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</si>
  <si>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</si>
  <si>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</si>
  <si>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</si>
  <si>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</si>
  <si>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</si>
  <si>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</si>
  <si>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</si>
  <si>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</si>
  <si>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</si>
  <si>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</si>
  <si>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</si>
  <si>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</si>
  <si>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</si>
  <si>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</si>
  <si>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</si>
  <si>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</si>
  <si>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</si>
  <si>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</si>
  <si>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</si>
  <si>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</si>
  <si>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</si>
  <si>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</si>
  <si>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</si>
  <si>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</si>
  <si>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</si>
  <si>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</si>
  <si>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</si>
  <si>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</si>
  <si>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</si>
  <si>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</si>
  <si>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</si>
  <si>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</si>
  <si>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</si>
  <si>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</si>
  <si>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</si>
  <si>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</si>
  <si>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</si>
  <si>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</si>
  <si>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</si>
  <si>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</si>
  <si>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</si>
  <si>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</si>
  <si>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</si>
  <si>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</si>
  <si>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</si>
  <si>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</si>
  <si>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</si>
  <si>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</si>
  <si>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</si>
  <si>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</si>
  <si>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</si>
  <si>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</si>
  <si>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</si>
  <si>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</si>
  <si>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</si>
  <si>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</si>
  <si>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</si>
  <si>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</si>
  <si>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</si>
  <si>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</si>
  <si>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</si>
  <si>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</si>
  <si>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</si>
  <si>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</si>
  <si>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</si>
  <si>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</si>
  <si>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</si>
  <si>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</si>
  <si>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</si>
  <si>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</si>
  <si>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</si>
  <si>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</si>
  <si>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</si>
  <si>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</si>
  <si>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</si>
  <si>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</si>
  <si>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</si>
  <si>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</si>
  <si>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</si>
  <si>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</si>
  <si>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</si>
  <si>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</si>
  <si>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</si>
  <si>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</si>
  <si>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</si>
  <si>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</si>
  <si>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</si>
  <si>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</si>
  <si>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</si>
  <si>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</si>
  <si>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</si>
  <si>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</si>
  <si>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</si>
  <si>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</si>
  <si>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</si>
  <si>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</si>
  <si>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</si>
  <si>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</si>
  <si>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</si>
  <si>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</si>
  <si>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</si>
  <si>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</si>
  <si>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</si>
  <si>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</si>
  <si>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</si>
  <si>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</si>
  <si>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</si>
  <si>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</si>
  <si>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</si>
  <si>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</si>
  <si>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</si>
  <si>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</si>
  <si>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</si>
  <si>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</si>
  <si>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</si>
  <si>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</si>
  <si>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</si>
  <si>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</si>
  <si>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</si>
  <si>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</si>
  <si>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</si>
  <si>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</si>
  <si>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</si>
  <si>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</si>
  <si>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</si>
  <si>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</si>
  <si>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</si>
  <si>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</si>
  <si>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</si>
  <si>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</si>
  <si>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</si>
  <si>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</si>
  <si>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</si>
  <si>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</si>
  <si>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</si>
  <si>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</si>
  <si>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</si>
  <si>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</si>
  <si>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</si>
  <si>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</si>
  <si>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</si>
  <si>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</si>
  <si>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</si>
  <si>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</si>
  <si>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</si>
  <si>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</si>
  <si>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</si>
  <si>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</si>
  <si>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</si>
  <si>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</si>
  <si>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</si>
  <si>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</si>
  <si>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</si>
  <si>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</si>
  <si>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</si>
  <si>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</si>
  <si>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</si>
  <si>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</si>
  <si>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</si>
  <si>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</si>
  <si>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</si>
  <si>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</si>
  <si>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</si>
  <si>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</si>
  <si>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</si>
  <si>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</si>
  <si>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</si>
  <si>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</si>
  <si>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</si>
  <si>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</si>
  <si>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</si>
  <si>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</si>
  <si>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</si>
  <si>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</si>
  <si>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</si>
  <si>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</si>
  <si>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</si>
  <si>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</si>
  <si>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</si>
  <si>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</si>
  <si>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</si>
  <si>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</si>
  <si>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</si>
  <si>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</si>
  <si>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</si>
  <si>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</si>
  <si>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</si>
  <si>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</si>
  <si>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</si>
  <si>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</si>
  <si>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</si>
  <si>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</si>
  <si>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</si>
  <si>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</si>
  <si>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</si>
  <si>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</si>
  <si>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</si>
  <si>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</si>
  <si>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</si>
  <si>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</si>
  <si>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</si>
  <si>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</si>
  <si>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</si>
  <si>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</si>
  <si>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</si>
  <si>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</si>
  <si>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</si>
  <si>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</si>
  <si>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</si>
  <si>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</si>
  <si>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</si>
  <si>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</si>
  <si>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</si>
  <si>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</si>
  <si>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</si>
  <si>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</si>
  <si>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</si>
  <si>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</si>
  <si>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</si>
  <si>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</si>
  <si>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</si>
  <si>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</si>
  <si>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</si>
  <si>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</si>
  <si>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</si>
  <si>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</si>
  <si>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</si>
  <si>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</si>
  <si>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</si>
  <si>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</si>
  <si>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</si>
  <si>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</si>
  <si>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</si>
  <si>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</si>
  <si>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</si>
  <si>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</si>
  <si>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</si>
  <si>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</si>
  <si>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</si>
  <si>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</si>
  <si>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</si>
  <si>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</si>
  <si>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</si>
  <si>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</si>
  <si>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</si>
  <si>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</si>
  <si>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</si>
  <si>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</si>
  <si>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</si>
  <si>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</si>
  <si>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</si>
  <si>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</si>
  <si>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</si>
  <si>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</si>
  <si>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</si>
  <si>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</si>
  <si>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</si>
  <si>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</si>
  <si>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</si>
  <si>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</si>
  <si>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</si>
  <si>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</si>
  <si>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</si>
  <si>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</si>
  <si>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</si>
  <si>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</si>
  <si>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</si>
  <si>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</si>
  <si>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</si>
  <si>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</si>
  <si>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</si>
  <si>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</si>
  <si>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</si>
  <si>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</si>
  <si>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</si>
  <si>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</si>
  <si>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</si>
  <si>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</si>
  <si>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</si>
  <si>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</si>
  <si>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</si>
  <si>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</si>
  <si>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</si>
  <si>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</si>
  <si>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</si>
  <si>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</si>
  <si>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</si>
  <si>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</si>
  <si>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</si>
  <si>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</si>
  <si>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</si>
  <si>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</si>
  <si>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</si>
  <si>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</si>
  <si>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</si>
  <si>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</si>
  <si>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</si>
  <si>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</si>
  <si>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</si>
  <si>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</si>
  <si>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</si>
  <si>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</si>
  <si>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</si>
  <si>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</si>
  <si>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</si>
  <si>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</si>
  <si>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</si>
  <si>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</si>
  <si>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</si>
  <si>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</si>
  <si>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</si>
  <si>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</si>
  <si>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</si>
  <si>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</si>
  <si>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</si>
  <si>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</si>
  <si>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</si>
  <si>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</si>
  <si>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</si>
  <si>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</si>
  <si>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</si>
  <si>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</si>
  <si>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</si>
  <si>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</si>
  <si>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</si>
  <si>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</si>
  <si>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</si>
  <si>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</si>
  <si>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</si>
  <si>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</si>
  <si>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</si>
  <si>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</si>
  <si>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</si>
  <si>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</si>
  <si>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</si>
  <si>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</si>
  <si>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</si>
  <si>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</si>
  <si>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</si>
  <si>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</si>
  <si>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</si>
  <si>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</si>
  <si>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</si>
  <si>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</si>
  <si>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</si>
  <si>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</si>
  <si>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</si>
  <si>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</si>
  <si>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</si>
  <si>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</si>
  <si>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</si>
  <si>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</si>
  <si>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</si>
  <si>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</si>
  <si>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</si>
  <si>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</si>
  <si>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</si>
  <si>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</si>
  <si>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</si>
  <si>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</si>
  <si>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</si>
  <si>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</si>
  <si>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</si>
  <si>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</si>
  <si>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</si>
  <si>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</si>
  <si>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</si>
  <si>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</si>
  <si>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</si>
  <si>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</si>
  <si>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</si>
  <si>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</si>
  <si>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</si>
  <si>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</si>
  <si>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</si>
  <si>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</si>
  <si>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</si>
  <si>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</si>
  <si>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</si>
  <si>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</si>
  <si>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</si>
  <si>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</si>
  <si>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</si>
  <si>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</si>
  <si>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</si>
  <si>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</si>
  <si>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</si>
  <si>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</si>
  <si>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</si>
  <si>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</si>
  <si>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</si>
  <si>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</si>
  <si>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</si>
  <si>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</si>
  <si>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</si>
  <si>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</si>
  <si>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</si>
  <si>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</si>
  <si>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</si>
  <si>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</si>
  <si>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</si>
  <si>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</si>
  <si>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</si>
  <si>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</si>
  <si>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</si>
  <si>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</si>
  <si>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</si>
  <si>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</si>
  <si>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</si>
  <si>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</si>
  <si>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</si>
  <si>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</si>
  <si>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</si>
  <si>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</si>
  <si>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</si>
  <si>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</si>
  <si>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</si>
  <si>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</si>
  <si>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</si>
  <si>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</si>
  <si>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</si>
  <si>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</si>
  <si>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</si>
  <si>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</si>
  <si>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</si>
  <si>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</si>
  <si>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</si>
  <si>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</si>
  <si>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</si>
  <si>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</si>
  <si>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</si>
  <si>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</si>
  <si>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</si>
  <si>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</si>
  <si>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</si>
  <si>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</si>
  <si>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</si>
  <si>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</si>
  <si>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</si>
  <si>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</si>
  <si>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</si>
  <si>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</si>
  <si>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</si>
  <si>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</si>
  <si>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</si>
  <si>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</si>
  <si>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</si>
  <si>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</si>
  <si>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</si>
  <si>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</si>
  <si>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</si>
  <si>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</si>
  <si>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</si>
  <si>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</si>
  <si>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</si>
  <si>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</si>
  <si>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</si>
  <si>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</si>
  <si>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</si>
  <si>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</si>
  <si>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</si>
  <si>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</si>
  <si>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</si>
  <si>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</si>
  <si>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</si>
  <si>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</si>
  <si>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</si>
  <si>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</si>
  <si>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</si>
  <si>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</si>
  <si>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</si>
  <si>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</si>
  <si>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</si>
  <si>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</si>
  <si>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</si>
  <si>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</si>
  <si>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</si>
  <si>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</si>
  <si>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</si>
  <si>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</si>
  <si>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</si>
  <si>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</si>
  <si>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</si>
  <si>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</si>
  <si>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</si>
  <si>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</si>
  <si>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</si>
  <si>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</si>
  <si>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</si>
  <si>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</si>
  <si>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</si>
  <si>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</si>
  <si>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</si>
  <si>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</si>
  <si>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</si>
  <si>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</si>
  <si>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</si>
  <si>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</si>
  <si>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</si>
  <si>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</si>
  <si>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</si>
  <si>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</si>
  <si>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</si>
  <si>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</si>
  <si>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</si>
  <si>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</si>
  <si>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</si>
  <si>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</si>
  <si>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</si>
  <si>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</si>
  <si>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</si>
  <si>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</si>
  <si>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</si>
  <si>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</si>
  <si>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</si>
  <si>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</si>
  <si>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</si>
  <si>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</si>
  <si>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</si>
  <si>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</si>
  <si>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</si>
  <si>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</si>
  <si>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</si>
  <si>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</si>
  <si>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</si>
  <si>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</si>
  <si>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</si>
  <si>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</si>
  <si>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</si>
  <si>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</si>
  <si>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</si>
  <si>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</si>
  <si>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</si>
  <si>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</si>
  <si>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</si>
  <si>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</si>
  <si>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</si>
  <si>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</si>
  <si>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</si>
  <si>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</si>
  <si>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</si>
  <si>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</si>
  <si>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</si>
  <si>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</si>
  <si>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</si>
  <si>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</si>
  <si>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</si>
  <si>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</si>
  <si>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</si>
  <si>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</si>
  <si>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</si>
  <si>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</si>
  <si>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</si>
  <si>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</si>
  <si>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</si>
  <si>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</si>
  <si>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</si>
  <si>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</si>
  <si>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</si>
  <si>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</si>
  <si>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</si>
  <si>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</si>
  <si>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</si>
  <si>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</si>
  <si>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</si>
  <si>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</si>
  <si>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</si>
  <si>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</si>
  <si>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</si>
  <si>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</si>
  <si>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</si>
  <si>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</si>
  <si>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</si>
  <si>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</si>
  <si>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</si>
  <si>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</si>
  <si>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</si>
  <si>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</si>
  <si>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</si>
  <si>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</si>
  <si>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</si>
  <si>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</si>
  <si>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</si>
  <si>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</si>
  <si>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</si>
  <si>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</si>
  <si>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</si>
  <si>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</si>
  <si>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</si>
  <si>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</si>
  <si>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</si>
  <si>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</si>
  <si>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</si>
  <si>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</si>
  <si>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</si>
  <si>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</si>
  <si>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</si>
  <si>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</si>
  <si>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</si>
  <si>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</si>
  <si>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</si>
  <si>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</si>
  <si>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</si>
  <si>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</si>
  <si>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</si>
  <si>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</si>
  <si>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</si>
  <si>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</si>
  <si>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</si>
  <si>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</si>
  <si>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</si>
  <si>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</si>
  <si>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</si>
  <si>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</si>
  <si>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</si>
  <si>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</si>
  <si>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</si>
  <si>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</si>
  <si>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</si>
  <si>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</si>
  <si>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</si>
  <si>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</si>
  <si>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</si>
  <si>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</si>
  <si>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</si>
  <si>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</si>
  <si>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</si>
  <si>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</si>
  <si>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</si>
  <si>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</si>
  <si>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</si>
  <si>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</si>
  <si>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</si>
  <si>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</si>
  <si>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</si>
  <si>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</si>
  <si>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</si>
  <si>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</si>
  <si>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</si>
  <si>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</si>
  <si>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</si>
  <si>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</si>
  <si>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</si>
  <si>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</si>
  <si>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</si>
  <si>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</si>
  <si>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</si>
  <si>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</si>
  <si>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</si>
  <si>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</si>
  <si>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</si>
  <si>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</si>
  <si>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</si>
  <si>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</si>
  <si>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</si>
  <si>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</si>
  <si>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</si>
  <si>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</si>
  <si>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</si>
  <si>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</si>
  <si>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</si>
  <si>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</si>
  <si>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</si>
  <si>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</si>
  <si>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</si>
  <si>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</si>
  <si>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</si>
  <si>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</si>
  <si>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</si>
  <si>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</si>
  <si>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</si>
  <si>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</si>
  <si>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</si>
  <si>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</si>
  <si>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</si>
  <si>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</si>
  <si>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</si>
  <si>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</si>
  <si>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</si>
  <si>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</si>
  <si>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</si>
  <si>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</si>
  <si>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</si>
  <si>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</si>
  <si>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</si>
  <si>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</si>
  <si>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</si>
  <si>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</si>
  <si>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</si>
  <si>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</si>
  <si>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</si>
  <si>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</si>
  <si>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</si>
  <si>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</si>
  <si>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</si>
  <si>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</si>
  <si>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</si>
  <si>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</si>
  <si>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</si>
  <si>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</si>
  <si>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</si>
  <si>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</si>
  <si>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</si>
  <si>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</si>
  <si>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</si>
  <si>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</si>
  <si>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</si>
  <si>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</si>
  <si>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</si>
  <si>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</si>
  <si>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</si>
  <si>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</si>
  <si>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</si>
  <si>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</si>
  <si>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</si>
  <si>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</si>
  <si>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</si>
  <si>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</si>
  <si>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</si>
  <si>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</si>
  <si>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</si>
  <si>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</si>
  <si>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</si>
  <si>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</si>
  <si>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</si>
  <si>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</si>
  <si>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</si>
  <si>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</si>
  <si>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</si>
  <si>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</si>
  <si>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</si>
  <si>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</si>
  <si>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</si>
  <si>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</si>
  <si>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</si>
  <si>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</si>
  <si>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</si>
  <si>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</si>
  <si>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</si>
  <si>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</si>
  <si>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</si>
  <si>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</si>
  <si>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</si>
  <si>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</si>
  <si>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</si>
  <si>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</si>
  <si>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</si>
  <si>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</si>
  <si>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</si>
  <si>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</si>
  <si>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</si>
  <si>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</si>
  <si>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</si>
  <si>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</si>
  <si>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</si>
  <si>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</si>
  <si>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</si>
  <si>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</si>
  <si>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</si>
  <si>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</si>
  <si>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</si>
  <si>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</si>
  <si>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</si>
  <si>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</si>
  <si>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</si>
  <si>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</si>
  <si>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</si>
  <si>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</si>
  <si>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</si>
  <si>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</si>
  <si>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</si>
  <si>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</si>
  <si>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</si>
  <si>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</si>
  <si>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</si>
  <si>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</si>
  <si>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</si>
  <si>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</si>
  <si>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</si>
  <si>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</si>
  <si>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</si>
  <si>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</si>
  <si>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</si>
  <si>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</si>
  <si>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</si>
  <si>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</si>
  <si>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</si>
  <si>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</si>
  <si>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</si>
  <si>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</si>
  <si>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</si>
  <si>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</si>
  <si>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</si>
  <si>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</si>
  <si>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</si>
  <si>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</si>
  <si>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</si>
  <si>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</si>
  <si>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</si>
  <si>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</si>
  <si>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</si>
  <si>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</si>
  <si>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</si>
  <si>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</si>
  <si>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</si>
  <si>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</si>
  <si>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</si>
  <si>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</si>
  <si>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</si>
  <si>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</si>
  <si>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</si>
  <si>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</si>
  <si>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</si>
  <si>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</si>
  <si>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</si>
  <si>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</si>
  <si>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</si>
  <si>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</si>
  <si>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</si>
  <si>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</si>
  <si>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</si>
  <si>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</si>
  <si>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</si>
  <si>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</si>
  <si>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</si>
  <si>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</si>
  <si>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</si>
  <si>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</si>
  <si>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</si>
  <si>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</si>
  <si>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</si>
  <si>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</si>
  <si>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</si>
  <si>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</si>
  <si>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</si>
  <si>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</si>
  <si>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</si>
  <si>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</si>
  <si>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</si>
  <si>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</si>
  <si>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</si>
  <si>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</si>
  <si>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</si>
  <si>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</si>
  <si>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</si>
  <si>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</si>
  <si>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</si>
  <si>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</si>
  <si>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</si>
  <si>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</si>
  <si>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</si>
  <si>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</si>
  <si>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</si>
  <si>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</si>
  <si>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</si>
  <si>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</si>
  <si>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</si>
  <si>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</si>
  <si>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</si>
  <si>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</si>
  <si>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</si>
  <si>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</si>
  <si>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</si>
  <si>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</si>
  <si>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</si>
  <si>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</si>
  <si>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</si>
  <si>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</si>
  <si>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</si>
  <si>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</si>
  <si>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</si>
  <si>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</si>
  <si>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</si>
  <si>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</si>
  <si>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</si>
  <si>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</si>
  <si>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</si>
  <si>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</si>
  <si>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</si>
  <si>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</si>
  <si>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</si>
  <si>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</si>
  <si>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</si>
  <si>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</si>
  <si>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</si>
  <si>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</si>
  <si>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</si>
  <si>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</si>
  <si>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</si>
  <si>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</si>
  <si>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</si>
  <si>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</si>
  <si>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</si>
  <si>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</si>
  <si>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</si>
  <si>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</si>
  <si>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</si>
  <si>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</si>
  <si>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</si>
  <si>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</si>
  <si>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</si>
  <si>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</si>
  <si>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</si>
  <si>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</si>
  <si>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</si>
  <si>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</si>
  <si>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</si>
  <si>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</si>
  <si>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</si>
  <si>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</si>
  <si>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</si>
  <si>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</si>
  <si>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</si>
  <si>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</si>
  <si>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</si>
  <si>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</si>
  <si>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</si>
  <si>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</si>
  <si>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</si>
  <si>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</si>
  <si>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</si>
  <si>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</si>
  <si>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</si>
  <si>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</si>
  <si>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</si>
  <si>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</si>
  <si>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</si>
  <si>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</si>
  <si>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</si>
  <si>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</si>
  <si>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</si>
  <si>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</si>
  <si>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</si>
  <si>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</si>
  <si>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</si>
  <si>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</si>
  <si>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</si>
  <si>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</si>
  <si>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</si>
  <si>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</si>
  <si>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</si>
  <si>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</si>
  <si>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</si>
  <si>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</si>
  <si>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</si>
  <si>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</si>
  <si>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</si>
  <si>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</si>
  <si>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</si>
  <si>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</si>
  <si>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</si>
  <si>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</si>
  <si>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</si>
  <si>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</si>
  <si>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</si>
  <si>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</si>
  <si>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</si>
  <si>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</si>
  <si>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</si>
  <si>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</si>
  <si>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</si>
  <si>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</si>
  <si>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</si>
  <si>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</si>
  <si>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</si>
  <si>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</si>
  <si>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</si>
  <si>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</si>
  <si>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</si>
  <si>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</si>
  <si>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</si>
  <si>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</si>
  <si>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</si>
  <si>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</si>
  <si>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</si>
  <si>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</si>
  <si>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</si>
  <si>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</si>
  <si>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</si>
  <si>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</si>
  <si>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</si>
  <si>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</si>
  <si>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</si>
  <si>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</si>
  <si>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</si>
  <si>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</si>
  <si>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</si>
  <si>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</si>
  <si>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</si>
  <si>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</si>
  <si>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</si>
  <si>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</si>
  <si>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</si>
  <si>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</si>
  <si>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</si>
  <si>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</si>
  <si>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</si>
  <si>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</si>
  <si>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</si>
  <si>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</si>
  <si>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</si>
  <si>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</si>
  <si>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</si>
  <si>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</si>
  <si>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</si>
  <si>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</si>
  <si>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</si>
  <si>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</si>
  <si>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</si>
  <si>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</si>
  <si>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</si>
  <si>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</si>
  <si>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</si>
  <si>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</si>
  <si>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</si>
  <si>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</si>
  <si>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</si>
  <si>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</si>
  <si>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</si>
  <si>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</si>
  <si>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</si>
  <si>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</si>
  <si>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</si>
  <si>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</si>
  <si>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</si>
  <si>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</si>
  <si>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</si>
  <si>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</si>
  <si>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</si>
  <si>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</si>
  <si>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</si>
  <si>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</si>
  <si>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</si>
  <si>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</si>
  <si>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</si>
  <si>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</si>
  <si>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</si>
  <si>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</si>
  <si>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</si>
  <si>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</si>
  <si>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</si>
  <si>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</si>
  <si>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</si>
  <si>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</si>
  <si>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</si>
  <si>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</si>
  <si>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</si>
  <si>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</si>
  <si>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</si>
  <si>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</si>
  <si>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</si>
  <si>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</si>
  <si>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</si>
  <si>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</si>
  <si>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</si>
  <si>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</si>
  <si>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</si>
  <si>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</si>
  <si>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</si>
  <si>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</si>
  <si>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</si>
  <si>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</si>
  <si>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</si>
  <si>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</si>
  <si>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</si>
  <si>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</si>
  <si>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</si>
  <si>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</si>
  <si>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</si>
  <si>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</si>
  <si>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</si>
  <si>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</si>
  <si>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</si>
  <si>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</si>
  <si>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</si>
  <si>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</si>
  <si>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</si>
  <si>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</si>
  <si>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</si>
  <si>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</si>
  <si>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</si>
  <si>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</si>
  <si>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</si>
  <si>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</si>
  <si>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</si>
  <si>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</si>
  <si>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</si>
  <si>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</si>
  <si>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</si>
  <si>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</si>
  <si>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</si>
  <si>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</si>
  <si>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</si>
  <si>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</si>
  <si>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</si>
  <si>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</si>
  <si>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</si>
  <si>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</si>
  <si>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</si>
  <si>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</si>
  <si>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</si>
  <si>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</si>
  <si>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</si>
  <si>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</si>
  <si>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</si>
  <si>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</si>
  <si>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</si>
  <si>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</si>
  <si>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</si>
  <si>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</si>
  <si>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</si>
  <si>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</si>
  <si>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</si>
  <si>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</si>
  <si>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</si>
  <si>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</si>
  <si>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</si>
  <si>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</si>
  <si>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</si>
  <si>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</si>
  <si>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</si>
  <si>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</si>
  <si>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</si>
  <si>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</si>
  <si>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</si>
  <si>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</si>
  <si>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</si>
  <si>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</si>
  <si>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</si>
  <si>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</si>
  <si>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</si>
  <si>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</si>
  <si>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</si>
  <si>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</si>
  <si>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</si>
  <si>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</si>
  <si>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</si>
  <si>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</si>
  <si>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</si>
  <si>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</si>
  <si>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</si>
  <si>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</si>
  <si>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</si>
  <si>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</si>
  <si>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</si>
  <si>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</si>
  <si>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</si>
  <si>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</si>
  <si>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</si>
  <si>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</si>
  <si>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</si>
  <si>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</si>
  <si>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</si>
  <si>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</si>
  <si>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</si>
  <si>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</si>
  <si>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</si>
  <si>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</si>
  <si>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</si>
  <si>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</si>
  <si>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</si>
  <si>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</si>
  <si>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</si>
  <si>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</si>
  <si>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</si>
  <si>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</si>
  <si>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</si>
  <si>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</si>
  <si>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</si>
  <si>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</si>
  <si>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</si>
  <si>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</si>
  <si>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</si>
  <si>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</si>
  <si>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</si>
  <si>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</si>
  <si>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</si>
  <si>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</si>
  <si>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</si>
  <si>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</si>
  <si>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</si>
  <si>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</si>
  <si>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</si>
  <si>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</si>
  <si>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</si>
  <si>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</si>
  <si>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</si>
  <si>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</si>
  <si>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</si>
  <si>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</si>
  <si>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</si>
  <si>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</si>
  <si>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</si>
  <si>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</si>
  <si>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</si>
  <si>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</si>
  <si>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</si>
  <si>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</si>
  <si>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</si>
  <si>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</si>
  <si>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</si>
  <si>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</si>
  <si>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</si>
  <si>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</si>
  <si>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</si>
  <si>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</si>
  <si>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</si>
  <si>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</si>
  <si>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</si>
  <si>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</si>
  <si>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</si>
  <si>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</si>
  <si>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</si>
  <si>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</si>
  <si>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</si>
  <si>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</si>
  <si>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</si>
  <si>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</si>
  <si>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</si>
  <si>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</si>
  <si>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</si>
  <si>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</si>
  <si>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</si>
  <si>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</si>
  <si>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</si>
  <si>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</si>
  <si>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</si>
  <si>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</si>
  <si>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</si>
  <si>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</si>
  <si>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</si>
  <si>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</si>
  <si>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</si>
  <si>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</si>
  <si>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</si>
  <si>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</si>
  <si>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</si>
  <si>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</si>
  <si>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</si>
  <si>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</si>
  <si>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</si>
  <si>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</si>
  <si>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</si>
  <si>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</si>
  <si>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</si>
  <si>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</si>
  <si>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</si>
  <si>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</si>
  <si>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</si>
  <si>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</si>
  <si>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</si>
  <si>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</si>
  <si>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</si>
  <si>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</si>
  <si>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</si>
  <si>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</si>
  <si>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</si>
  <si>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</si>
  <si>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</si>
  <si>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</si>
  <si>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</si>
  <si>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</si>
  <si>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</si>
  <si>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</si>
  <si>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</si>
  <si>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</si>
  <si>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</si>
  <si>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</si>
  <si>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</si>
  <si>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</si>
  <si>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</si>
  <si>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</si>
  <si>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</si>
  <si>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</si>
  <si>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</si>
  <si>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</si>
  <si>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</si>
  <si>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</si>
  <si>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</si>
  <si>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</si>
  <si>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</si>
  <si>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</si>
  <si>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</si>
  <si>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</si>
  <si>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</si>
  <si>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</si>
  <si>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</si>
  <si>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</si>
  <si>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</si>
  <si>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</si>
  <si>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</si>
  <si>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</si>
  <si>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</si>
  <si>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</si>
  <si>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</si>
  <si>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</si>
  <si>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</si>
  <si>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</si>
  <si>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</si>
  <si>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</si>
  <si>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</si>
  <si>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</si>
  <si>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</si>
  <si>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</si>
  <si>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</si>
  <si>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</si>
  <si>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</si>
  <si>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</si>
  <si>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</si>
  <si>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</si>
  <si>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</si>
  <si>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</si>
  <si>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</si>
  <si>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</si>
  <si>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</si>
  <si>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</si>
  <si>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</si>
  <si>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</si>
  <si>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</si>
  <si>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</si>
  <si>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</si>
  <si>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</si>
  <si>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</si>
  <si>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</si>
  <si>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</si>
  <si>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</si>
  <si>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</si>
  <si>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</si>
  <si>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</si>
  <si>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</si>
  <si>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</si>
  <si>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</si>
  <si>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</si>
  <si>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</si>
  <si>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</si>
  <si>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</si>
  <si>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</si>
  <si>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</si>
  <si>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</si>
  <si>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</si>
  <si>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</si>
  <si>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</si>
  <si>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</si>
  <si>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</si>
  <si>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</si>
  <si>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</si>
  <si>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</si>
  <si>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</si>
  <si>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</si>
  <si>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</si>
  <si>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</si>
  <si>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</si>
  <si>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</si>
  <si>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</si>
  <si>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</si>
  <si>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</si>
  <si>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</si>
  <si>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</si>
  <si>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</si>
  <si>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</si>
  <si>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</si>
  <si>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</si>
  <si>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</si>
  <si>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</si>
  <si>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</si>
  <si>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</si>
  <si>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</si>
  <si>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</si>
  <si>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</si>
  <si>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</si>
  <si>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</si>
  <si>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</si>
  <si>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</si>
  <si>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</si>
  <si>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</si>
  <si>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</si>
  <si>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</si>
  <si>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</si>
  <si>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</si>
  <si>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</si>
  <si>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</si>
  <si>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</si>
  <si>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</si>
  <si>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</si>
  <si>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</si>
  <si>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</si>
  <si>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</si>
  <si>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</si>
  <si>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</si>
  <si>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</si>
  <si>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</si>
  <si>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</si>
  <si>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</si>
  <si>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</si>
  <si>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</si>
  <si>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</si>
  <si>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</si>
  <si>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</si>
  <si>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</si>
  <si>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</si>
  <si>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</si>
  <si>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</si>
  <si>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</si>
  <si>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</si>
  <si>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</si>
  <si>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</si>
  <si>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</si>
  <si>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</si>
  <si>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</si>
  <si>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</si>
  <si>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</si>
  <si>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</si>
  <si>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</si>
  <si>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</si>
  <si>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</si>
  <si>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</si>
  <si>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</si>
  <si>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</si>
  <si>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</si>
  <si>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</si>
  <si>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</si>
  <si>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</si>
  <si>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</si>
  <si>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</si>
  <si>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</si>
  <si>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</si>
  <si>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</si>
  <si>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</si>
  <si>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</si>
  <si>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</si>
  <si>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</si>
  <si>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</si>
  <si>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</si>
  <si>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</si>
  <si>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</si>
  <si>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</si>
  <si>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</si>
  <si>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</si>
  <si>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</si>
  <si>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</si>
  <si>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</si>
  <si>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</si>
  <si>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</si>
  <si>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</si>
  <si>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</si>
  <si>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</si>
  <si>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</si>
  <si>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</si>
  <si>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</si>
  <si>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</si>
  <si>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</si>
  <si>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</si>
  <si>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</si>
  <si>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</si>
  <si>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</si>
  <si>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</si>
  <si>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</si>
  <si>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</si>
  <si>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</si>
  <si>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</si>
  <si>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</si>
  <si>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</si>
  <si>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</si>
  <si>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</si>
  <si>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</si>
  <si>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</si>
  <si>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</si>
  <si>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</si>
  <si>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</si>
  <si>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</si>
  <si>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</si>
  <si>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</si>
  <si>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</si>
  <si>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</si>
  <si>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</si>
  <si>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</si>
  <si>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</si>
  <si>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</si>
  <si>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</si>
  <si>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</si>
  <si>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</si>
  <si>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</si>
  <si>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</si>
  <si>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</si>
  <si>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</si>
  <si>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</si>
  <si>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</si>
  <si>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</si>
  <si>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</si>
  <si>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</si>
  <si>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</si>
  <si>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</si>
  <si>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</si>
  <si>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</si>
  <si>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</si>
  <si>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</si>
  <si>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</si>
  <si>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</si>
  <si>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</si>
  <si>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</si>
  <si>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</si>
  <si>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</si>
  <si>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</si>
  <si>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</si>
  <si>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</si>
  <si>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</si>
  <si>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</si>
  <si>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</si>
  <si>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</si>
  <si>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</si>
  <si>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</si>
  <si>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</si>
  <si>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</si>
  <si>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</si>
  <si>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</si>
  <si>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</si>
  <si>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</si>
  <si>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</si>
  <si>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</si>
  <si>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</si>
  <si>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</si>
  <si>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</si>
  <si>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</si>
  <si>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</si>
  <si>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</si>
  <si>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</si>
  <si>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</si>
  <si>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</si>
  <si>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</si>
  <si>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</si>
  <si>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</si>
  <si>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</si>
  <si>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</si>
  <si>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</si>
  <si>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</si>
  <si>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</si>
  <si>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</si>
  <si>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</si>
  <si>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</si>
  <si>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</si>
  <si>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</si>
  <si>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</si>
  <si>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</si>
  <si>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</si>
  <si>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</si>
  <si>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</si>
  <si>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</si>
  <si>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</si>
  <si>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</si>
  <si>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</si>
  <si>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</si>
  <si>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</si>
  <si>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</si>
  <si>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</si>
  <si>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</si>
  <si>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</si>
  <si>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</si>
  <si>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</si>
  <si>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</si>
  <si>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</si>
  <si>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</si>
  <si>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</si>
  <si>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</si>
  <si>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</si>
  <si>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</si>
  <si>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</si>
  <si>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</si>
  <si>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</si>
  <si>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</si>
  <si>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</si>
  <si>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</si>
  <si>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</si>
  <si>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</si>
  <si>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</si>
  <si>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</si>
  <si>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</si>
  <si>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</si>
  <si>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</si>
  <si>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</si>
  <si>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</si>
  <si>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</si>
  <si>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</si>
  <si>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</si>
  <si>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</si>
  <si>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</si>
  <si>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</si>
  <si>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</si>
  <si>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</si>
  <si>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</si>
  <si>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</si>
  <si>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</si>
  <si>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</si>
  <si>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</si>
  <si>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</si>
  <si>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</si>
  <si>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</si>
  <si>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</si>
  <si>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</si>
  <si>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</si>
  <si>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</si>
  <si>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</si>
  <si>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</si>
  <si>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</si>
  <si>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</si>
  <si>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</si>
  <si>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</si>
  <si>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</si>
  <si>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</si>
  <si>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</si>
  <si>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</si>
  <si>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</si>
  <si>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</si>
  <si>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</si>
  <si>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</si>
  <si>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</si>
  <si>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</si>
  <si>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</si>
  <si>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</si>
  <si>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</si>
  <si>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</si>
  <si>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</si>
  <si>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</si>
  <si>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</si>
  <si>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</si>
  <si>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</si>
  <si>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</si>
  <si>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</si>
  <si>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</si>
  <si>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</si>
  <si>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</si>
  <si>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</si>
  <si>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</si>
  <si>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</si>
  <si>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</si>
  <si>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</si>
  <si>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</si>
  <si>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</si>
  <si>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</si>
  <si>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</si>
  <si>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</si>
  <si>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</si>
  <si>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</si>
  <si>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</si>
  <si>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</si>
  <si>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</si>
  <si>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</si>
  <si>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</si>
  <si>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</si>
  <si>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</si>
  <si>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</si>
  <si>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</si>
  <si>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</si>
  <si>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</si>
  <si>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</si>
  <si>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</si>
  <si>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</si>
  <si>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</si>
  <si>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</si>
  <si>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</si>
  <si>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</si>
  <si>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</si>
  <si>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</si>
  <si>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</si>
  <si>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</si>
  <si>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</si>
  <si>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</si>
  <si>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</si>
  <si>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</si>
  <si>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</si>
  <si>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</si>
  <si>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</si>
  <si>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</si>
  <si>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</si>
  <si>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</si>
  <si>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</si>
  <si>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</si>
  <si>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</si>
  <si>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</si>
  <si>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</si>
  <si>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</si>
  <si>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</si>
  <si>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</si>
  <si>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</si>
  <si>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</si>
  <si>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</si>
  <si>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</si>
  <si>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</si>
  <si>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</si>
  <si>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</si>
  <si>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</si>
  <si>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</si>
  <si>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</si>
  <si>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</si>
  <si>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</si>
  <si>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</si>
  <si>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</si>
  <si>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</si>
  <si>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</si>
  <si>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</si>
  <si>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</si>
  <si>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</si>
  <si>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</si>
  <si>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</si>
  <si>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</si>
  <si>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</si>
  <si>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</si>
  <si>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</si>
  <si>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</si>
  <si>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</si>
  <si>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</si>
  <si>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</si>
  <si>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</si>
  <si>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</si>
  <si>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</si>
  <si>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</si>
  <si>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</si>
  <si>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</si>
  <si>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</si>
  <si>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</si>
  <si>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</si>
  <si>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</si>
  <si>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</si>
  <si>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</si>
  <si>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</si>
  <si>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</si>
  <si>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</si>
  <si>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</si>
  <si>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</si>
  <si>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</si>
  <si>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</si>
  <si>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</si>
  <si>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</si>
  <si>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</si>
  <si>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</si>
  <si>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</si>
  <si>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</si>
  <si>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</si>
  <si>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</si>
  <si>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</si>
  <si>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</si>
  <si>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</si>
  <si>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</si>
  <si>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</si>
  <si>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</si>
  <si>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</si>
  <si>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</si>
  <si>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</si>
  <si>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</si>
  <si>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</si>
  <si>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</si>
  <si>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</si>
  <si>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</si>
  <si>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</si>
  <si>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</si>
  <si>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</si>
  <si>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</si>
  <si>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</si>
  <si>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</si>
  <si>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</si>
  <si>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</si>
  <si>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</si>
  <si>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</si>
  <si>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</si>
  <si>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</si>
  <si>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</si>
  <si>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</si>
  <si>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</si>
  <si>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</si>
  <si>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</si>
  <si>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</si>
  <si>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</si>
  <si>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</si>
  <si>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</si>
  <si>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</si>
  <si>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</si>
  <si>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</si>
  <si>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</si>
  <si>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</si>
  <si>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</si>
  <si>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</si>
  <si>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</si>
  <si>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</si>
  <si>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</si>
  <si>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</si>
  <si>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</si>
  <si>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</si>
  <si>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</si>
  <si>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</si>
  <si>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</si>
  <si>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</si>
  <si>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</si>
  <si>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</si>
  <si>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</si>
  <si>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</si>
  <si>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</si>
  <si>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</si>
  <si>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</si>
  <si>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</si>
  <si>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</si>
  <si>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</si>
  <si>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</si>
  <si>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</si>
  <si>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</si>
  <si>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</si>
  <si>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</si>
  <si>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</si>
  <si>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</si>
  <si>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</si>
  <si>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</si>
  <si>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</si>
  <si>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</si>
  <si>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</si>
  <si>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</si>
  <si>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</si>
  <si>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</si>
  <si>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</si>
  <si>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</si>
  <si>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</si>
  <si>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</si>
  <si>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</si>
  <si>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</si>
  <si>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</si>
  <si>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</si>
  <si>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</si>
  <si>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</si>
  <si>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</si>
  <si>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</si>
  <si>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</si>
  <si>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</si>
  <si>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</si>
  <si>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</si>
  <si>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</si>
  <si>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</si>
  <si>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</si>
  <si>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</si>
  <si>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</si>
  <si>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</si>
  <si>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</si>
  <si>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</si>
  <si>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</si>
  <si>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</si>
  <si>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</si>
  <si>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</si>
  <si>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</si>
  <si>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</si>
  <si>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</si>
  <si>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</si>
  <si>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</si>
  <si>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</si>
  <si>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</si>
  <si>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</si>
  <si>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</si>
  <si>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</si>
  <si>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</si>
  <si>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</si>
  <si>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</si>
  <si>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</si>
  <si>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</si>
  <si>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</si>
  <si>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</si>
  <si>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</si>
  <si>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</si>
  <si>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</si>
  <si>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</si>
  <si>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</si>
  <si>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</si>
  <si>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</si>
  <si>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</si>
  <si>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</si>
  <si>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</si>
  <si>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</si>
  <si>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</si>
  <si>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</si>
  <si>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</si>
  <si>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</si>
  <si>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</si>
  <si>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</si>
  <si>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</si>
  <si>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</si>
  <si>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</si>
  <si>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</si>
  <si>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</si>
  <si>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</si>
  <si>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</si>
  <si>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</si>
  <si>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</si>
  <si>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</si>
  <si>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</si>
  <si>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</si>
  <si>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</si>
  <si>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</si>
  <si>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</si>
  <si>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</si>
  <si>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</si>
  <si>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</si>
  <si>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</si>
  <si>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</si>
  <si>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</si>
  <si>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</si>
  <si>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</si>
  <si>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</si>
  <si>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</si>
  <si>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</si>
  <si>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</si>
  <si>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</si>
  <si>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</si>
  <si>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</si>
  <si>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</si>
  <si>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</si>
  <si>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</si>
  <si>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</si>
  <si>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</si>
  <si>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</si>
  <si>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</si>
  <si>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</si>
  <si>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</si>
  <si>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</si>
  <si>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</si>
  <si>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</si>
  <si>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</si>
  <si>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</si>
  <si>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</si>
  <si>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</si>
  <si>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</si>
  <si>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</si>
  <si>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</si>
  <si>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</si>
  <si>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</si>
  <si>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</si>
  <si>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</si>
  <si>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</si>
  <si>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</si>
  <si>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</si>
  <si>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</si>
  <si>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</si>
  <si>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</si>
  <si>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</si>
  <si>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</si>
  <si>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</si>
  <si>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</si>
  <si>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</si>
  <si>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</si>
  <si>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</si>
  <si>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</si>
  <si>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</si>
  <si>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</si>
  <si>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</si>
  <si>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</si>
  <si>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</si>
  <si>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</si>
  <si>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</si>
  <si>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</si>
  <si>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</si>
  <si>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</si>
  <si>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</si>
  <si>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</si>
  <si>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</si>
  <si>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</si>
  <si>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</si>
  <si>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</si>
  <si>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</si>
  <si>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</si>
  <si>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</si>
  <si>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</si>
  <si>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</si>
  <si>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</si>
  <si>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</si>
  <si>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</si>
  <si>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</si>
  <si>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</si>
  <si>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</si>
  <si>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</si>
  <si>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</si>
  <si>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</si>
  <si>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</si>
  <si>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</si>
  <si>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</si>
  <si>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</si>
  <si>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</si>
  <si>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</si>
  <si>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</si>
  <si>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</si>
  <si>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</si>
  <si>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</si>
  <si>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</si>
  <si>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</si>
  <si>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</si>
  <si>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</si>
  <si>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</si>
  <si>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</si>
  <si>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</si>
  <si>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</si>
  <si>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</si>
  <si>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</si>
  <si>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</si>
  <si>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</si>
  <si>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</si>
  <si>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</si>
  <si>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</si>
  <si>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</si>
  <si>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</si>
  <si>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</si>
  <si>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</si>
  <si>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</si>
  <si>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</si>
  <si>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</si>
  <si>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</si>
  <si>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</si>
  <si>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</si>
  <si>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</si>
  <si>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</si>
  <si>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</si>
  <si>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</si>
  <si>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</si>
  <si>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</si>
  <si>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</si>
  <si>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</si>
  <si>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</si>
  <si>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</si>
  <si>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</si>
  <si>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</si>
  <si>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</si>
  <si>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</si>
  <si>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</si>
  <si>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</si>
  <si>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</si>
  <si>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</si>
  <si>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</si>
  <si>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</si>
  <si>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</si>
  <si>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</si>
  <si>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</si>
  <si>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</si>
  <si>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</si>
  <si>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</si>
  <si>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</si>
  <si>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</si>
  <si>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</si>
  <si>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</si>
  <si>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</si>
  <si>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</si>
  <si>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</si>
  <si>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</si>
  <si>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</si>
  <si>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</si>
  <si>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</si>
  <si>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</si>
  <si>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</si>
  <si>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</si>
  <si>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</si>
  <si>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</si>
  <si>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</si>
  <si>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</si>
  <si>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</si>
  <si>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</si>
  <si>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</si>
  <si>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</si>
  <si>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</si>
  <si>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</si>
  <si>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</si>
  <si>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</si>
  <si>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</si>
  <si>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</si>
  <si>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</si>
  <si>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</si>
  <si>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</si>
  <si>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</si>
  <si>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</si>
  <si>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</si>
  <si>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</si>
  <si>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</si>
  <si>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</si>
  <si>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</si>
  <si>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</si>
  <si>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</si>
  <si>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</si>
  <si>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</si>
  <si>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</si>
  <si>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</si>
  <si>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</si>
  <si>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</si>
  <si>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</si>
  <si>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</si>
  <si>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</si>
  <si>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</si>
  <si>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</si>
  <si>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</si>
  <si>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</si>
  <si>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</si>
  <si>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</si>
  <si>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</si>
  <si>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</si>
  <si>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</si>
  <si>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</si>
  <si>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</si>
  <si>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</si>
  <si>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</si>
  <si>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</si>
  <si>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</si>
  <si>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</si>
  <si>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</si>
  <si>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</si>
  <si>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</si>
  <si>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</si>
  <si>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</si>
  <si>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</si>
  <si>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</si>
  <si>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</si>
  <si>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</si>
  <si>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</si>
  <si>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</si>
  <si>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</si>
  <si>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</si>
  <si>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</si>
  <si>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</si>
  <si>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</si>
  <si>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</si>
  <si>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</si>
  <si>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</si>
  <si>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</si>
  <si>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</si>
  <si>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</si>
  <si>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</si>
  <si>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</si>
  <si>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</si>
  <si>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</si>
  <si>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</si>
  <si>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</si>
  <si>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</si>
  <si>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</si>
  <si>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</si>
  <si>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</si>
  <si>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</si>
  <si>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</si>
  <si>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</si>
  <si>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</si>
  <si>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</si>
  <si>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</si>
  <si>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</si>
  <si>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</si>
  <si>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</si>
  <si>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</si>
  <si>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</si>
  <si>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</si>
  <si>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</si>
  <si>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</si>
  <si>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</si>
  <si>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</si>
  <si>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</si>
  <si>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</si>
  <si>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</si>
  <si>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</si>
  <si>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</si>
  <si>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</si>
  <si>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</si>
  <si>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</si>
  <si>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</si>
  <si>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</si>
  <si>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</si>
  <si>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</si>
  <si>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</si>
  <si>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</si>
  <si>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</si>
  <si>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</si>
  <si>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</si>
  <si>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</si>
  <si>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</si>
  <si>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</si>
  <si>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</si>
  <si>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</si>
  <si>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</si>
  <si>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</si>
  <si>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</si>
  <si>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</si>
  <si>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</si>
  <si>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</si>
  <si>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</si>
  <si>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</si>
  <si>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</si>
  <si>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</si>
  <si>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</si>
  <si>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</si>
  <si>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</si>
  <si>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</si>
  <si>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</si>
  <si>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</si>
  <si>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</si>
  <si>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</si>
  <si>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</si>
  <si>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</si>
  <si>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</si>
  <si>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</si>
  <si>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</si>
  <si>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</si>
  <si>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</si>
  <si>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</si>
  <si>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</si>
  <si>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</si>
  <si>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</si>
  <si>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</si>
  <si>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</si>
  <si>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</si>
  <si>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</si>
  <si>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</si>
  <si>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</si>
  <si>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</si>
  <si>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</si>
  <si>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</si>
  <si>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</si>
  <si>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</si>
  <si>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</si>
  <si>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</si>
  <si>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</si>
  <si>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</si>
  <si>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</si>
  <si>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</si>
  <si>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</si>
  <si>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</si>
  <si>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</si>
  <si>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</si>
  <si>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</si>
  <si>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</si>
  <si>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</si>
  <si>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</si>
  <si>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</si>
  <si>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</si>
  <si>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</si>
  <si>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</si>
  <si>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</si>
  <si>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</si>
  <si>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</si>
  <si>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</si>
  <si>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</si>
  <si>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</si>
  <si>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</si>
  <si>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</si>
  <si>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</si>
  <si>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</si>
  <si>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</si>
  <si>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</si>
  <si>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</si>
  <si>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</si>
  <si>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</si>
  <si>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</si>
  <si>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</si>
  <si>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</si>
  <si>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</si>
  <si>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</si>
  <si>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</si>
  <si>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</si>
  <si>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</si>
  <si>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</si>
  <si>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</si>
  <si>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</si>
  <si>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</si>
  <si>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</si>
  <si>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</si>
  <si>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</si>
  <si>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</si>
  <si>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</si>
  <si>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</si>
  <si>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</si>
  <si>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</si>
  <si>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</si>
  <si>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</si>
  <si>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</si>
  <si>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</si>
  <si>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</si>
  <si>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</si>
  <si>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</si>
  <si>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</si>
  <si>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</si>
  <si>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</si>
  <si>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</si>
  <si>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</si>
  <si>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</si>
  <si>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</si>
  <si>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</si>
  <si>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</si>
  <si>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</si>
  <si>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</si>
  <si>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</si>
  <si>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</si>
  <si>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</si>
  <si>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</si>
  <si>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</si>
  <si>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</si>
  <si>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</si>
  <si>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</si>
  <si>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</si>
  <si>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</si>
  <si>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</si>
  <si>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</si>
  <si>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</si>
  <si>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</si>
  <si>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</si>
  <si>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</si>
  <si>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</si>
  <si>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</si>
  <si>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</si>
  <si>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</si>
  <si>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</si>
  <si>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</si>
  <si>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</si>
  <si>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</si>
  <si>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</si>
  <si>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</si>
  <si>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</si>
  <si>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</si>
  <si>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</si>
  <si>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</si>
  <si>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</si>
  <si>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</si>
  <si>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</si>
  <si>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</si>
  <si>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</si>
  <si>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</si>
  <si>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</si>
  <si>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</si>
  <si>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</si>
  <si>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</si>
  <si>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</si>
  <si>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</si>
  <si>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</si>
  <si>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</si>
  <si>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</si>
  <si>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</si>
  <si>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</si>
  <si>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</si>
  <si>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</si>
  <si>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</si>
  <si>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</si>
  <si>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</si>
  <si>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</si>
  <si>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</si>
  <si>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</si>
  <si>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</si>
  <si>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</si>
  <si>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</si>
  <si>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</si>
  <si>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</si>
  <si>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</si>
  <si>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</si>
  <si>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</si>
  <si>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</si>
  <si>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</si>
  <si>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</si>
  <si>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</si>
  <si>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</si>
  <si>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</si>
  <si>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</si>
  <si>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</si>
  <si>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</si>
  <si>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</si>
  <si>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</si>
  <si>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</si>
  <si>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</si>
  <si>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</si>
  <si>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</si>
  <si>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</si>
  <si>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</si>
  <si>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</si>
  <si>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</si>
  <si>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</si>
  <si>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</si>
  <si>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</si>
  <si>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</si>
  <si>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</si>
  <si>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</si>
  <si>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</si>
  <si>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</si>
  <si>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</si>
  <si>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</si>
  <si>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</si>
  <si>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</si>
  <si>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</si>
  <si>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</si>
  <si>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</si>
  <si>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</si>
  <si>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</si>
  <si>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</si>
  <si>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</si>
  <si>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</si>
  <si>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</si>
  <si>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</si>
  <si>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</si>
  <si>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</si>
  <si>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</si>
  <si>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</si>
  <si>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</si>
  <si>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</si>
  <si>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</si>
  <si>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</si>
  <si>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</si>
  <si>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</si>
  <si>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</si>
  <si>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</si>
  <si>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</si>
  <si>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</si>
  <si>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</si>
  <si>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</si>
  <si>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</si>
  <si>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</si>
  <si>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</si>
  <si>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</si>
  <si>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</si>
  <si>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</si>
  <si>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</si>
  <si>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</si>
  <si>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</si>
  <si>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</si>
  <si>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</si>
  <si>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</si>
  <si>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</si>
  <si>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</si>
  <si>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</si>
  <si>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</si>
  <si>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</si>
  <si>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</si>
  <si>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</si>
  <si>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</si>
  <si>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</si>
  <si>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</si>
  <si>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</si>
  <si>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</si>
  <si>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</si>
  <si>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</si>
  <si>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</si>
  <si>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</si>
  <si>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</si>
  <si>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</si>
  <si>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</si>
  <si>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</si>
  <si>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</si>
  <si>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</si>
  <si>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</si>
  <si>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</si>
  <si>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</si>
  <si>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</si>
  <si>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</si>
  <si>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</si>
  <si>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</si>
  <si>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</si>
  <si>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</si>
  <si>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</si>
  <si>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</si>
  <si>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</si>
  <si>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</si>
  <si>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</si>
  <si>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</si>
  <si>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</si>
  <si>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</si>
  <si>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</si>
  <si>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</si>
  <si>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</si>
  <si>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</si>
  <si>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</si>
  <si>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</si>
  <si>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</si>
  <si>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</si>
  <si>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</si>
  <si>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</si>
  <si>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</si>
  <si>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</si>
  <si>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</si>
  <si>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</si>
  <si>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</si>
  <si>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</si>
  <si>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</si>
  <si>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</si>
  <si>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</si>
  <si>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</si>
  <si>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</si>
  <si>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</si>
  <si>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</si>
  <si>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</si>
  <si>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</si>
  <si>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</si>
  <si>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</si>
  <si>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</si>
  <si>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</si>
  <si>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</si>
  <si>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</si>
  <si>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</si>
  <si>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</si>
  <si>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</si>
  <si>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</si>
  <si>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</si>
  <si>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</si>
  <si>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</si>
  <si>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</si>
  <si>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</si>
  <si>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</si>
  <si>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</si>
  <si>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</si>
  <si>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</si>
  <si>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</si>
  <si>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</si>
  <si>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</si>
  <si>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</si>
  <si>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</si>
  <si>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</si>
  <si>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</si>
  <si>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</si>
  <si>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</si>
  <si>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</si>
  <si>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</si>
  <si>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</si>
  <si>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</si>
  <si>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</si>
  <si>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</si>
  <si>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</si>
  <si>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</si>
  <si>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</si>
  <si>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</si>
  <si>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</si>
  <si>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</si>
  <si>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</si>
  <si>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</si>
  <si>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</si>
  <si>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</si>
  <si>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</si>
  <si>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</si>
  <si>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</si>
  <si>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</si>
  <si>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</si>
  <si>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</si>
  <si>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</si>
  <si>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</si>
  <si>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</si>
  <si>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</si>
  <si>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</si>
  <si>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</si>
  <si>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</si>
  <si>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</si>
  <si>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</si>
  <si>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</si>
  <si>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</si>
  <si>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</si>
  <si>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</si>
  <si>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</si>
  <si>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</si>
  <si>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</si>
  <si>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</si>
  <si>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</si>
  <si>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</si>
  <si>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</si>
  <si>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</si>
  <si>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</si>
  <si>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</si>
  <si>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</si>
  <si>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</si>
  <si>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</si>
  <si>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</si>
  <si>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</si>
  <si>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</si>
  <si>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</si>
  <si>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</si>
  <si>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</si>
  <si>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</si>
  <si>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</si>
  <si>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</si>
  <si>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</si>
  <si>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</si>
  <si>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</si>
  <si>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</si>
  <si>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</si>
  <si>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</si>
  <si>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</si>
  <si>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</si>
  <si>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</si>
  <si>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</si>
  <si>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</si>
  <si>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</si>
  <si>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</si>
  <si>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</si>
  <si>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</si>
  <si>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</si>
  <si>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</si>
  <si>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</si>
  <si>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</si>
  <si>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</si>
  <si>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</si>
  <si>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</si>
  <si>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</si>
  <si>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</si>
  <si>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</si>
  <si>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</si>
  <si>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</si>
  <si>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</si>
  <si>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</si>
  <si>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</si>
  <si>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</si>
  <si>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</si>
  <si>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</si>
  <si>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</si>
  <si>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</si>
  <si>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</si>
  <si>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</si>
  <si>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</si>
  <si>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</si>
  <si>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</si>
  <si>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</si>
  <si>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</si>
  <si>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</si>
  <si>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</si>
  <si>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</si>
  <si>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</si>
  <si>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</si>
  <si>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</si>
  <si>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</si>
  <si>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</si>
  <si>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</si>
  <si>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</si>
  <si>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</si>
  <si>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</si>
  <si>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</si>
  <si>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</si>
  <si>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</si>
  <si>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</si>
  <si>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</si>
  <si>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</si>
  <si>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</si>
  <si>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</si>
  <si>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</si>
  <si>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</si>
  <si>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</si>
  <si>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</si>
  <si>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</si>
  <si>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</si>
  <si>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</si>
  <si>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</si>
  <si>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</si>
  <si>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</si>
  <si>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</si>
  <si>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</si>
  <si>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</si>
  <si>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</si>
  <si>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</si>
  <si>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</si>
  <si>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</si>
  <si>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</si>
  <si>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</si>
  <si>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</si>
  <si>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</si>
  <si>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</si>
  <si>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</si>
  <si>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</si>
  <si>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</si>
  <si>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</si>
  <si>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</si>
  <si>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</si>
  <si>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</si>
  <si>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</si>
  <si>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</si>
  <si>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</si>
  <si>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</si>
  <si>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</si>
  <si>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</si>
  <si>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</si>
  <si>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</si>
  <si>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</si>
  <si>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</si>
  <si>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</si>
  <si>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</si>
  <si>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</si>
  <si>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</si>
  <si>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</si>
  <si>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</si>
  <si>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</si>
  <si>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</si>
  <si>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</si>
  <si>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</si>
  <si>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</si>
  <si>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</si>
  <si>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</si>
  <si>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</si>
  <si>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</si>
  <si>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</si>
  <si>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</si>
  <si>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</si>
  <si>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</si>
  <si>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</si>
  <si>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</si>
  <si>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</si>
  <si>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</si>
  <si>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</si>
  <si>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</si>
  <si>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</si>
  <si>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</si>
  <si>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</si>
  <si>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</si>
  <si>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</si>
  <si>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</si>
  <si>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</si>
  <si>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</si>
  <si>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</si>
  <si>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</si>
  <si>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</si>
  <si>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</si>
  <si>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</si>
  <si>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</si>
  <si>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</si>
  <si>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</si>
  <si>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</si>
  <si>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</si>
  <si>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</si>
  <si>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</si>
  <si>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</si>
  <si>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</si>
  <si>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</si>
  <si>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</si>
  <si>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</si>
  <si>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</si>
  <si>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</si>
  <si>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</si>
  <si>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</si>
  <si>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</si>
  <si>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</si>
  <si>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</si>
  <si>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</si>
  <si>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</si>
  <si>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</si>
  <si>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</si>
  <si>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</si>
  <si>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</si>
  <si>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</si>
  <si>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</si>
  <si>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</si>
  <si>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</si>
  <si>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</si>
  <si>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</si>
  <si>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</si>
  <si>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</si>
  <si>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</si>
  <si>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</si>
  <si>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</si>
  <si>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</si>
  <si>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</si>
  <si>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</si>
  <si>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</si>
  <si>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</si>
  <si>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</si>
  <si>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</si>
  <si>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</si>
  <si>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</si>
  <si>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</si>
  <si>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</si>
  <si>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</si>
  <si>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</si>
  <si>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</si>
  <si>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</si>
  <si>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</si>
  <si>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</si>
  <si>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</si>
  <si>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</si>
  <si>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</si>
  <si>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</si>
  <si>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</si>
  <si>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</si>
  <si>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</si>
  <si>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</si>
  <si>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</si>
  <si>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</si>
  <si>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</si>
  <si>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</si>
  <si>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</si>
  <si>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</si>
  <si>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</si>
  <si>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</si>
  <si>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</si>
  <si>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</si>
  <si>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</si>
  <si>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</si>
  <si>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</si>
  <si>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</si>
  <si>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</si>
  <si>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</si>
  <si>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</si>
  <si>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</si>
  <si>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</si>
  <si>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</si>
  <si>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</si>
  <si>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</si>
  <si>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</si>
  <si>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</si>
  <si>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</si>
  <si>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</si>
  <si>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</si>
  <si>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</si>
  <si>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</si>
  <si>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</si>
  <si>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</si>
  <si>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</si>
  <si>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</si>
  <si>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</si>
  <si>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</si>
  <si>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</si>
  <si>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</si>
  <si>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</si>
  <si>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</si>
  <si>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</si>
  <si>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</si>
  <si>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</si>
  <si>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</si>
  <si>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</si>
  <si>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</si>
  <si>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</si>
  <si>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</si>
  <si>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</si>
  <si>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</si>
  <si>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</si>
  <si>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</si>
  <si>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</si>
  <si>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</si>
  <si>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</si>
  <si>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</si>
  <si>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</si>
  <si>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</si>
  <si>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</si>
  <si>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</si>
  <si>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</si>
  <si>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</si>
  <si>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</si>
  <si>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</si>
  <si>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</si>
  <si>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</si>
  <si>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</si>
  <si>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</si>
  <si>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</si>
  <si>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</si>
  <si>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</si>
  <si>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</si>
  <si>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</si>
  <si>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</si>
  <si>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</si>
  <si>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</si>
  <si>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</si>
  <si>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</si>
  <si>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</si>
  <si>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</si>
  <si>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</si>
  <si>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</si>
  <si>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</si>
  <si>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</si>
  <si>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</si>
  <si>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</si>
  <si>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</si>
  <si>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</si>
  <si>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</si>
  <si>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</si>
  <si>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</si>
  <si>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</si>
  <si>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</si>
  <si>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</si>
  <si>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</si>
  <si>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</si>
  <si>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</si>
  <si>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</si>
  <si>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</si>
  <si>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</si>
  <si>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</si>
  <si>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</si>
  <si>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</si>
  <si>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</si>
  <si>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</si>
  <si>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</si>
  <si>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</si>
  <si>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</si>
  <si>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</si>
  <si>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</si>
  <si>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</si>
  <si>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</si>
  <si>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</si>
  <si>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</si>
  <si>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</si>
  <si>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</si>
  <si>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</si>
  <si>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</si>
  <si>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</si>
  <si>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</si>
  <si>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</si>
  <si>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</si>
  <si>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</si>
  <si>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</si>
  <si>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</si>
  <si>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</si>
  <si>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</si>
  <si>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</si>
  <si>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</si>
  <si>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</si>
  <si>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</si>
  <si>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</si>
  <si>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</si>
  <si>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</si>
  <si>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</si>
  <si>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</si>
  <si>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</si>
  <si>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</si>
  <si>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</si>
  <si>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</si>
  <si>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</si>
  <si>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</si>
  <si>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</si>
  <si>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</si>
  <si>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</si>
  <si>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</si>
  <si>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</si>
  <si>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</si>
  <si>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</si>
  <si>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</si>
  <si>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</si>
  <si>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</si>
  <si>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</si>
  <si>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</si>
  <si>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</si>
  <si>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</si>
  <si>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</si>
  <si>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</si>
  <si>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</si>
  <si>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</si>
  <si>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</si>
  <si>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</si>
  <si>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</si>
  <si>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</si>
  <si>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</si>
  <si>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</si>
  <si>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</si>
  <si>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</si>
  <si>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</si>
  <si>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</si>
  <si>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</si>
  <si>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</si>
  <si>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</si>
  <si>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</si>
  <si>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</si>
  <si>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</si>
  <si>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</si>
  <si>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</si>
  <si>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</si>
  <si>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</si>
  <si>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</si>
  <si>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</si>
  <si>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</si>
  <si>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</si>
  <si>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</si>
  <si>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</si>
  <si>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</si>
  <si>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</si>
  <si>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</si>
  <si>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</si>
  <si>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</si>
  <si>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</si>
  <si>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</si>
  <si>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</si>
  <si>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</si>
  <si>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</si>
  <si>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</si>
  <si>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</si>
  <si>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</si>
  <si>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</si>
  <si>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</si>
  <si>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</si>
  <si>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</si>
  <si>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</si>
  <si>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</si>
  <si>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</si>
  <si>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</si>
  <si>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</si>
  <si>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</si>
  <si>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</si>
  <si>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</si>
  <si>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</si>
  <si>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</si>
  <si>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</si>
  <si>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</si>
  <si>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</si>
  <si>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</si>
  <si>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</si>
  <si>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</si>
  <si>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</si>
  <si>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</si>
  <si>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</si>
  <si>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</si>
  <si>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</si>
  <si>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</si>
  <si>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</si>
  <si>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</si>
  <si>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</si>
  <si>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</si>
  <si>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</si>
  <si>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</si>
  <si>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</si>
  <si>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</si>
  <si>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</si>
  <si>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</si>
  <si>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</si>
  <si>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</si>
  <si>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</si>
  <si>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</si>
  <si>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</si>
  <si>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</si>
  <si>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</si>
  <si>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</si>
  <si>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</si>
  <si>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</si>
  <si>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</si>
  <si>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</si>
  <si>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</si>
  <si>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</si>
  <si>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</si>
  <si>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</si>
  <si>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</si>
  <si>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</si>
  <si>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</si>
  <si>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</si>
  <si>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</si>
  <si>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</si>
  <si>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</si>
  <si>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</si>
  <si>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</si>
  <si>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</si>
  <si>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</si>
  <si>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</si>
  <si>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</si>
  <si>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</si>
  <si>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</si>
  <si>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</si>
  <si>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</si>
  <si>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</si>
  <si>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</si>
  <si>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</si>
  <si>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</si>
  <si>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</si>
  <si>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</si>
  <si>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</si>
  <si>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</si>
  <si>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</si>
  <si>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</si>
  <si>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</si>
  <si>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</si>
  <si>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</si>
  <si>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</si>
  <si>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</si>
  <si>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</si>
  <si>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</si>
  <si>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</si>
  <si>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</si>
  <si>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</si>
  <si>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</si>
  <si>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</si>
  <si>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</si>
  <si>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</si>
  <si>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</si>
  <si>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</si>
  <si>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</si>
  <si>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</si>
  <si>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</si>
  <si>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</si>
  <si>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</si>
  <si>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</si>
  <si>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</si>
  <si>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</si>
  <si>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</si>
  <si>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</si>
  <si>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</si>
  <si>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</si>
  <si>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</si>
  <si>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</si>
  <si>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</si>
  <si>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</si>
  <si>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</si>
  <si>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</si>
  <si>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</si>
  <si>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</si>
  <si>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</si>
  <si>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</si>
  <si>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</si>
  <si>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</si>
  <si>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</si>
  <si>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</si>
  <si>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</si>
  <si>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</si>
  <si>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</si>
  <si>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</si>
  <si>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</si>
  <si>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</si>
  <si>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</si>
  <si>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</si>
  <si>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</si>
  <si>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</si>
  <si>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</si>
  <si>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</si>
  <si>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</si>
  <si>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</si>
  <si>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</si>
  <si>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</si>
  <si>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</si>
  <si>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</si>
  <si>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</si>
  <si>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</si>
  <si>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</si>
  <si>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</si>
  <si>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</si>
  <si>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</si>
  <si>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</si>
  <si>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</si>
  <si>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</si>
  <si>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</si>
  <si>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</si>
  <si>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</si>
  <si>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</si>
  <si>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</si>
  <si>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</si>
  <si>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</si>
  <si>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</si>
  <si>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</si>
  <si>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</si>
  <si>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</si>
  <si>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</si>
  <si>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</si>
  <si>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</si>
  <si>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</si>
  <si>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</si>
  <si>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</si>
  <si>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</si>
  <si>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</si>
  <si>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</si>
  <si>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</si>
  <si>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</si>
  <si>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</si>
  <si>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</si>
  <si>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</si>
  <si>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</si>
  <si>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</si>
  <si>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</si>
  <si>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</si>
  <si>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</si>
  <si>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</si>
  <si>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</si>
  <si>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</si>
  <si>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</si>
  <si>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</si>
  <si>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</si>
  <si>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</si>
  <si>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</si>
  <si>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</si>
  <si>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</si>
  <si>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</si>
  <si>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</si>
  <si>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</si>
  <si>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</si>
  <si>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</si>
  <si>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</si>
  <si>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</si>
  <si>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</si>
  <si>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</si>
  <si>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</si>
  <si>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</si>
  <si>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</si>
  <si>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</si>
  <si>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</si>
  <si>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</si>
  <si>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</si>
  <si>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</si>
  <si>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</si>
  <si>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</si>
  <si>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</si>
  <si>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</si>
  <si>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</si>
  <si>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</si>
  <si>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</si>
  <si>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</si>
  <si>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</si>
  <si>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</si>
  <si>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</si>
  <si>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</si>
  <si>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</si>
  <si>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</si>
  <si>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</si>
  <si>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</si>
  <si>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</si>
  <si>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</si>
  <si>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</si>
  <si>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</si>
  <si>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</si>
  <si>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</si>
  <si>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</si>
  <si>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</si>
  <si>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</si>
  <si>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</si>
  <si>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</si>
  <si>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</si>
  <si>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</si>
  <si>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</si>
  <si>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</si>
  <si>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</si>
  <si>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</si>
  <si>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</si>
  <si>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</si>
  <si>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</si>
  <si>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</si>
  <si>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</si>
  <si>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</si>
  <si>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</si>
  <si>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</si>
  <si>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</si>
  <si>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</si>
  <si>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</si>
  <si>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</si>
  <si>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</si>
  <si>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</si>
  <si>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</si>
  <si>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</si>
  <si>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</si>
  <si>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</si>
  <si>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</si>
  <si>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</si>
  <si>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</si>
  <si>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</si>
  <si>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</si>
  <si>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</si>
  <si>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</si>
  <si>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</si>
  <si>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</si>
  <si>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</si>
  <si>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</si>
  <si>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</si>
  <si>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</si>
  <si>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</si>
  <si>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</si>
  <si>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</si>
  <si>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</si>
  <si>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</si>
  <si>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</si>
  <si>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</si>
  <si>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</si>
  <si>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</si>
  <si>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</si>
  <si>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</si>
  <si>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</si>
  <si>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</si>
  <si>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</si>
  <si>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</si>
  <si>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</si>
  <si>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</si>
  <si>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</si>
  <si>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</si>
  <si>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</si>
  <si>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</si>
  <si>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</si>
  <si>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</si>
  <si>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</si>
  <si>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</si>
  <si>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</si>
  <si>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</si>
  <si>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</si>
  <si>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</si>
  <si>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</si>
  <si>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PCM-20251023-00001721</t>
  </si>
  <si>
    <t xml:space="preserve">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</si>
  <si>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</si>
  <si>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</si>
  <si>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</si>
  <si>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</si>
  <si>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</si>
  <si>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</si>
  <si>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</si>
  <si>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</si>
  <si>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</si>
  <si>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</si>
  <si>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</si>
  <si>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</si>
  <si>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</si>
  <si>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</si>
  <si>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</si>
  <si>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</si>
  <si>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</si>
  <si>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</si>
  <si>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</si>
  <si>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</si>
  <si>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</si>
  <si>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</si>
  <si>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</si>
  <si>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</si>
  <si>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</si>
  <si>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</si>
  <si>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</si>
  <si>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</si>
  <si>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</si>
  <si>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</si>
  <si>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</si>
  <si>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</si>
  <si>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</si>
  <si>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</si>
  <si>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</si>
  <si>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</si>
  <si>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</si>
  <si>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</si>
  <si>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</si>
  <si>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</si>
  <si>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</si>
  <si>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</si>
  <si>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</si>
  <si>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</si>
  <si>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</si>
  <si>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</si>
  <si>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</si>
  <si>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</si>
  <si>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</si>
  <si>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</si>
  <si>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</si>
  <si>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</si>
  <si>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</si>
  <si>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</si>
  <si>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</si>
  <si>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</si>
  <si>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</si>
  <si>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</si>
  <si>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</si>
  <si>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</si>
  <si>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</si>
  <si>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</si>
  <si>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</si>
  <si>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</si>
  <si>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</si>
  <si>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</si>
  <si>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</si>
  <si>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</si>
  <si>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</si>
  <si>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</si>
  <si>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</si>
  <si>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</si>
  <si>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</si>
  <si>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</si>
  <si>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</si>
  <si>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</si>
  <si>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</si>
  <si>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</si>
  <si>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</si>
  <si>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</si>
  <si>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</si>
  <si>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</si>
  <si>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</si>
  <si>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</si>
  <si>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</si>
  <si>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</si>
  <si>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</si>
  <si>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</si>
  <si>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</si>
  <si>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PCM-20251023-00001759</t>
  </si>
  <si>
    <t xml:space="preserve">access night issue USF area </t>
  </si>
  <si>
    <t>NO PCM</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</si>
  <si>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</si>
  <si>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</si>
  <si>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</si>
  <si>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</si>
  <si>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</si>
  <si>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</si>
  <si>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</si>
  <si>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</si>
  <si>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</si>
  <si>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PCM-20251023-00001736</t>
  </si>
  <si>
    <t>site again down at 2025-10-23 18:37:45 / EM team at site TS</t>
  </si>
  <si>
    <t xml:space="preserve">PCM-20251023-00001771 </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</si>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</sst>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1" totalsRowShown="0" headerRowDxfId="48" dataDxfId="47" headerRowBorderDxfId="45" tableBorderDxfId="46" totalsRowBorderDxfId="44">
  <autoFilter ref="A1:L2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290.86098495370243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10.365996527776588</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8939</v>
      </c>
      <c r="E4" s="137" t="s">
        <v>38998</v>
      </c>
      <c r="F4" s="163">
        <v>45953.743935185186</v>
      </c>
      <c r="G4" s="139">
        <f ca="1">IFERROR(NOW()-F4,"")</f>
        <v>6.5475694442284293E-2</v>
      </c>
      <c r="H4" s="138">
        <v>45953.73909722222</v>
      </c>
      <c r="I4" s="136" t="str">
        <f>IFERROR(VLOOKUP(D4,DB!A:F,6,0),"")</f>
        <v>Generator-DG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45953.809410879629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45953.809410879629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45953.809410879629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45953.809410879629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45953.809410879629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45953.809410879629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45953.809410879629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45953.809410879629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45953.809410879629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45953.809410879629</v>
      </c>
      <c r="H14" s="138"/>
      <c r="I14" s="136" t="str">
        <f>IFERROR(VLOOKUP(D14,DB!A:F,6,0),"")</f>
        <v/>
      </c>
      <c r="J14" s="136" t="str">
        <f>IFERROR(VLOOKUP(D14,DB!A:G,7,0),"")</f>
        <v/>
      </c>
      <c r="K14" s="140"/>
      <c r="L14" s="141" t="str">
        <f>IFERROR(VLOOKUP(D14,DB!A:I,9,0),"")</f>
        <v/>
      </c>
    </row>
    <row r="15" spans="1:15" ht="15" customHeight="1">
      <c r="A15" s="147"/>
      <c r="B15" s="148" t="str">
        <f>IFERROR(VLOOKUP(D15,DB!A:K,11,0),"")</f>
        <v/>
      </c>
      <c r="C15" s="148"/>
      <c r="D15" s="148"/>
      <c r="E15" s="149"/>
      <c r="F15" s="150"/>
      <c r="G15" s="151">
        <f ca="1">IFERROR(NOW()-F15,"")</f>
        <v>45953.809410879629</v>
      </c>
      <c r="H15" s="150"/>
      <c r="I15" s="148" t="str">
        <f>IFERROR(VLOOKUP(D15,DB!A:F,6,0),"")</f>
        <v/>
      </c>
      <c r="J15" s="148" t="str">
        <f>IFERROR(VLOOKUP(D15,DB!A:G,7,0),"")</f>
        <v/>
      </c>
      <c r="K15" s="152"/>
      <c r="L15" s="153" t="str">
        <f>IFERROR(VLOOKUP(D15,DB!A:I,9,0),"")</f>
        <v/>
      </c>
    </row>
    <row r="16" spans="1:15" ht="15" customHeight="1">
      <c r="A16" s="135"/>
      <c r="B16" s="136" t="str">
        <f>IFERROR(VLOOKUP(D16,DB!A:K,11,0),"")</f>
        <v/>
      </c>
      <c r="C16" s="136"/>
      <c r="D16" s="136"/>
      <c r="E16" s="137"/>
      <c r="F16" s="138"/>
      <c r="G16" s="139">
        <f ca="1">IFERROR(NOW()-F16,"")</f>
        <v>45953.809410879629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45953.809410879629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45953.809410879629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45953.809410879629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45953.809410879629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45953.809410879629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45953.809410879629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45953.809410879629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45953.809410879629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45953.809410879629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45953.809410879629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45953.809410879629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45953.809410879629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45953.809410879629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45953.809410879629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45953.809410879629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45953.809410879629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45953.809410879629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45953.809410879629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45953.809410879629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45953.809410879629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45953.809410879629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45953.809410879629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45953.809410879629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45953.809410879629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45953.809410879629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45953.809410879629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45953.809410879629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45953.809410879629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45953.809410879629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45953.809410879629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45953.809410879629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45953.809410879629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45953.809410879629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45953.809410879629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45953.809410879629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45953.809410879629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45953.809410879629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45953.809410879629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45953.809410879629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45953.809410879629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45953.809410879629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45953.809410879629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45953.809410879629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45953.809410879629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45953.809410879629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45953.809410879629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45953.809410879629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45953.809410879629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45953.809410879629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45953.809410879629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45953.809410879629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45953.809410879629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45953.809410879629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45953.809410879629</v>
      </c>
      <c r="H70" s="138"/>
      <c r="I70" s="136" t="str">
        <f>IFERROR(VLOOKUP(D70,DB!A:F,6,0),"")</f>
        <v/>
      </c>
      <c r="J70" s="136" t="str">
        <f>IFERROR(VLOOKUP(D70,DB!A:G,7,0),"")</f>
        <v/>
      </c>
      <c r="K70" s="140"/>
      <c r="L70" s="141" t="str">
        <f>IFERROR(VLOOKUP(D70,DB!A:I,9,0),"")</f>
        <v/>
      </c>
    </row>
    <row r="71" spans="1:12" ht="15" customHeight="1">
      <c r="A71" s="147"/>
      <c r="B71" s="148" t="str">
        <f>IFERROR(VLOOKUP(D71,DB!A:K,11,0),"")</f>
        <v/>
      </c>
      <c r="C71" s="148"/>
      <c r="D71" s="148"/>
      <c r="E71" s="149"/>
      <c r="F71" s="150"/>
      <c r="G71" s="151">
        <f ca="1">IFERROR(NOW()-F71,"")</f>
        <v>45953.809410879629</v>
      </c>
      <c r="H71" s="150"/>
      <c r="I71" s="148" t="str">
        <f>IFERROR(VLOOKUP(D71,DB!A:F,6,0),"")</f>
        <v/>
      </c>
      <c r="J71" s="148" t="str">
        <f>IFERROR(VLOOKUP(D71,DB!A:G,7,0),"")</f>
        <v/>
      </c>
      <c r="K71" s="152"/>
      <c r="L71" s="153" t="str">
        <f>IFERROR(VLOOKUP(D71,DB!A:I,9,0),"")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128.80957291666709</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9.3136354166636011</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45953.809410879629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45953.809410879629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45953.809410879629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45953.809410879629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45953.809410879629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45953.809410879629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45953.809410879629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45953.809410879629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45953.809410879629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45953.809410879629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45953.809410879629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45953.809410879629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45953.809410879629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45953.809410879629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45953.809410879629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45953.809410879629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45953.809410879629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45953.809410879629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45953.809410879629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45953.809410879629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45953.809410879629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45953.809410879629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45953.809410879629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45953.809410879629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45953.809410879629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45953.809410879629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45953.809410879629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45953.809410879629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45953.809410879629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45953.809410879629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45953.809410879629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45953.809410879629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45953.809410879629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45953.809410879629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45953.809410879629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45953.809410879629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45953.809410879629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45953.809410879629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45953.809410879629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45953.809410879629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45953.809410879629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45953.809410879629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45953.809410879629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45953.809410879629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45953.809410879629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45953.809410879629</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45953.809410879629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45953.809410879629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45953.809410879629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45953.809410879629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45953.809410879629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45953.809410879629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45953.809410879629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45953.809410879629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45953.809410879629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45953.809410879629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45953.809410879629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45953.809410879629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45953.809410879629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45953.809410879629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45953.809410879629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45953.809410879629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45953.809410879629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45953.809410879629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45953.809410879629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45953.809410879629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45953.809410879629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45953.809410879629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45953.809410879629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45953.809410879629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45953.809410879629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45953.809410879629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45953.809410879629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45953.809410879629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45953.809410879629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45953.809410879629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45953.809410879629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45953.809410879629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45953.809410879629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45953.809410879629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45953.809410879629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45953.809410879629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45953.809410879629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45953.809410879629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45953.809410879629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45953.809410879629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45953.809410879629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45953.809410879629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45953.809410879629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45953.809410879629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45953.809410879629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45953.809410879629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45953.809410879629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45953.809410879629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45953.809410879629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45953.809410879629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45953.809410879629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45953.809410879629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45953.809410879629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45953.809410879629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45953.809410879629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45953.809410879629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45953.809410879629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45953.809410879629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45953.809410879629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45953.809410879629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45953.809410879629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45953.809410879629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45953.809410879629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45953.809410879629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45953.809410879629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45953.809410879629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45953.809410879629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45953.809410879629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45953.809410879629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45953.809410879629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45953.809410879629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45953.809410879629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45953.809410879629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45953.809410879629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45953.809410879629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45953.809410879629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45953.809410879629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45953.809410879629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45953.809410879629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45953.809410879629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45953.809410879629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45953.809410879629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45953.809410879629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45953.809410879629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45953.809410879629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45953.809410879629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45953.809410879629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45953.809410879629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45953.809410879629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45953.809410879629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45953.809410879629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45953.809410879629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45953.809410879629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45953.809410879629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45953.809410879629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45953.809410879629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45953.809410879629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45953.809410879629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45953.809410879629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45953.809410879629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45953.809410879629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45953.809410879629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45953.809410879629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45953.809410879629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45953.809410879629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45953.809410879629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45953.809410879629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45953.809410879629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45953.809410879629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45953.809410879629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45953.809410879629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45953.809410879629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45953.809410879629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45953.809410879629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45953.809410879629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45953.809410879629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45953.809410879629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45953.809410879629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45953.809410879629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45953.809410879629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45953.809410879629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45953.809410879629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45953.809410879629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45953.809410879629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45953.809410879629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45953.809410879629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45953.809410879629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45953.809410879629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45953.809410879629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45953.809410879629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45953.809410879629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45953.809410879629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45953.809410879629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45953.809410879629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45953.809410879629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45953.809410879629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45953.809410879629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45953.809410879629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45953.809410879629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45953.809410879629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45953.809410879629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45953.809410879629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45953.809410879629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45953.809410879629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45953.809410879629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45953.809410879629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45953.809410879629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45953.809410879629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45953.809410879629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45953.809410879629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45953.809410879629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45953.809410879629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45953.809410879629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45953.809410879629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45953.809410879629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45953.809410879629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45953.809410879629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45953.809410879629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45953.809410879629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45953.809410879629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45953.809410879629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45953.809410879629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45953.809410879629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45953.809410879629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45953.809410879629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45953.809410879629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45953.809410879629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45953.809410879629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45953.809410879629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45953.809410879629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45953.809410879629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45953.809410879629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45953.809410879629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45953.809410879629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45953.809410879629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45953.809410879629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45953.809410879629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45953.809410879629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45953.809410879629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45953.809410879629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45953.809410879629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45953.809410879629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45953.809410879629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45953.809410879629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45953.809410879629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45953.809410879629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45953.809410879629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45953.809410879629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45953.809410879629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45953.809410879629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45953.809410879629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45953.809410879629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45953.809410879629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45953.809410879629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45953.809410879629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45953.809410879629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45953.809410879629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45953.809410879629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45953.809410879629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45953.809410879629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45953.809410879629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45953.809410879629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45953.809410879629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45953.809410879629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45953.809410879629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45953.809410879629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45953.809410879629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45953.809410879629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45953.809410879629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45953.809410879629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45953.809410879629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45953.809410879629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45953.809410879629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45953.809410879629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45953.809410879629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45953.809410879629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45953.809410879629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45953.809410879629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45953.809410879629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45953.809410879629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45953.809410879629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45953.809410879629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45953.809410879629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45953.809410879629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45953.809410879629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45953.809410879629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45953.809410879629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45953.809410879629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45953.809410879629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45953.809410879629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45953.809410879629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45953.809410879629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45953.809410879629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45953.809410879629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45953.809410879629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45953.809410879629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45953.809410879629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45953.809410879629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45953.809410879629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45953.809410879629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45953.809410879629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45953.809410879629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45953.809410879629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45953.809410879629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45953.809410879629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45953.809410879629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45953.809410879629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45953.809410879629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45953.809410879629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45953.809410879629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45953.809410879629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45953.809410879629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45953.809410879629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45953.809410879629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45953.809410879629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45953.809410879629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45953.809410879629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45953.809410879629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45953.809410879629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45953.809410879629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45953.809410879629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45953.809410879629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45953.809410879629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45953.809410879629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45953.809410879629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45953.809410879629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45953.809410879629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45953.809410879629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45953.809410879629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45953.809410879629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45953.809410879629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45953.809410879629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45953.809410879629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45953.809410879629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45953.809410879629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45953.809410879629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45953.809410879629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45953.809410879629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45953.809410879629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45953.809410879629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45953.809410879629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45953.809410879629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45953.809410879629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45953.809410879629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45953.809410879629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45953.809410879629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45953.809410879629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45953.809410879629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45953.809410879629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45953.809410879629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45953.809410879629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45953.809410879629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45953.809410879629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45953.809410879629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45953.809410879629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45953.809410879629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45953.809410879629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45953.809410879629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45953.809410879629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45953.809410879629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45953.809410879629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45953.809410879629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45953.809410879629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45953.809410879629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45953.809410879629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45953.809410879629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45953.809410879629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45953.809410879629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45953.809410879629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45953.809410879629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45953.809410879629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45953.809410879629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45953.809410879629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45953.809410879629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45953.809410879629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45953.809410879629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45953.809410879629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45953.809410879629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45953.809410879629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45953.809410879629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45953.809410879629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45953.809410879629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45953.809410879629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45953.809410879629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45953.809410879629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45953.809410879629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45953.809410879629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45953.809410879629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45953.809410879629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45953.809410879629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45953.809410879629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45953.809410879629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45953.809410879629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45953.809410879629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45953.809410879629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45953.809410879629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45953.809410879629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45953.809410879629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45953.809410879629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45953.809410879629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45953.809410879629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45953.809410879629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45953.809410879629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45953.809410879629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45953.809410879629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45953.809410879629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45953.809410879629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45953.809410879629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45953.809410879629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45953.809410879629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45953.809410879629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45953.809410879629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45953.809410879629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45953.809410879629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45953.809410879629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45953.809410879629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45953.809410879629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45953.809410879629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45953.809410879629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45953.809410879629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45953.809410879629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45953.809410879629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45953.809410879629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45953.809410879629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45953.809410879629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45953.809410879629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45953.809410879629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45953.809410879629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45953.809410879629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45953.809410879629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45953.809410879629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45953.809410879629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45953.809410879629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45953.809410879629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45953.809410879629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45953.809410879629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45953.809410879629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45953.809410879629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45953.809410879629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45953.809410879629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45953.809410879629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45953.809410879629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45953.809410879629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45953.809410879629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45953.809410879629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45953.809410879629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45953.809410879629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45953.809410879629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45953.809410879629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45953.809410879629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45953.809410879629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45953.809410879629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45953.809410879629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45953.809410879629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45953.809410879629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45953.809410879629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45953.809410879629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45953.809410879629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45953.809410879629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45953.809410879629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45953.809410879629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45953.809410879629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45953.809410879629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45953.809410879629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45953.809410879629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45953.809410879629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45953.809410879629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45953.809410879629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45953.809410879629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45953.809410879629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45953.809410879629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45953.809410879629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45953.809410879629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45953.809410879629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45953.809410879629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45953.809410879629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45953.809410879629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45953.809410879629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45953.809410879629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45953.809410879629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45953.809410879629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45953.809410879629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45953.809410879629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45953.809410879629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45953.809410879629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45953.809410879629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45953.809410879629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45953.809410879629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45953.809410879629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45953.809410879629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45953.809410879629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45953.809410879629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45953.809410879629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45953.809410879629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45953.809410879629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45953.809410879629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45953.809410879629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45953.809410879629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45953.809410879629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45953.809410879629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45953.809410879629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45953.809410879629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45953.809410879629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45953.809410879629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45953.809410879629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45953.809410879629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45953.809410879629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45953.809410879629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45953.809410879629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45953.809410879629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45953.809410879629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45953.809410879629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45953.809410879629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45953.809410879629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45953.809410879629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45953.809410879629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45953.809410879629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45953.809410879629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45953.809410879629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45953.809410879629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45953.809410879629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45953.809410879629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45953.809410879629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45953.809410879629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45953.809410879629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45953.809410879629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45953.809410879629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45953.809410879629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45953.809410879629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45953.809410879629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45953.809410879629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45953.809410879629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45953.809410879629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45953.809410879629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45953.809410879629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45953.809410879629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45953.809410879629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45953.809410879629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45953.809410879629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45953.809410879629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45953.809410879629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45953.809410879629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45953.809410879629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45953.809410879629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45953.809410879629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45953.809410879629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45953.809410879629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45953.809410879629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45953.809410879629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45953.809410879629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45953.809410879629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45953.809410879629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45953.809410879629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45953.809410879629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45953.809410879629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45953.809410879629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45953.809410879629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45953.809410879629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45953.809410879629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45953.809410879629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45953.809410879629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45953.809410879629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45953.809410879629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45953.809410879629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45953.809410879629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45953.809410879629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45953.809410879629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45953.809410879629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45953.809410879629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45953.809410879629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45953.809410879629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45953.809410879629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45953.809410879629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45953.809410879629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45953.809410879629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45953.809410879629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45953.809410879629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45953.809410879629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45953.809410879629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45953.809410879629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45953.809410879629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45953.809410879629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45953.809410879629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45953.809410879629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45953.809410879629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45953.809410879629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45953.809410879629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45953.809410879629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45953.809410879629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45953.809410879629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45953.809410879629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45953.809410879629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45953.809410879629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45953.809410879629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45953.809410879629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45953.809410879629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45953.809410879629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45953.809410879629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45953.809410879629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45953.809410879629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45953.809410879629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45953.809410879629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45953.809410879629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45953.809410879629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45953.809410879629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45953.809410879629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45953.809410879629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45953.809410879629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45953.809410879629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45953.809410879629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45953.809410879629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45953.809410879629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45953.809410879629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45953.809410879629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45953.809410879629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45953.809410879629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45953.809410879629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45953.809410879629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45953.809410879629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45953.809410879629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45953.809410879629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45953.809410879629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45953.809410879629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45953.809410879629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45953.809410879629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45953.809410879629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45953.809410879629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45953.809410879629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45953.809410879629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45953.809410879629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45953.809410879629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45953.809410879629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45953.809410879629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45953.809410879629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45953.809410879629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45953.809410879629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45953.809410879629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45953.809410879629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45953.809410879629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45953.809410879629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45953.809410879629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45953.809410879629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45953.809410879629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45953.809410879629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45953.809410879629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45953.809410879629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45953.809410879629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45953.809410879629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45953.809410879629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45953.809410879629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45953.809410879629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45953.809410879629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45953.809410879629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45953.809410879629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45953.809410879629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45953.809410879629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45953.809410879629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45953.809410879629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45953.809410879629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45953.809410879629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45953.809410879629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45953.809410879629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45953.809410879629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45953.809410879629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45953.809410879629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45953.809410879629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45953.809410879629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45953.809410879629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45953.809410879629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45953.809410879629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45953.809410879629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45953.809410879629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45953.809410879629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45953.809410879629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45953.809410879629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45953.809410879629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45953.809410879629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45953.809410879629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45953.809410879629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45953.809410879629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45953.809410879629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45953.809410879629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45953.809410879629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45953.809410879629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45953.809410879629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45953.809410879629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45953.809410879629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45953.809410879629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45953.809410879629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45953.809410879629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45953.809410879629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45953.809410879629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45953.809410879629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45953.809410879629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45953.809410879629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45953.809410879629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45953.809410879629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45953.809410879629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45953.809410879629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45953.809410879629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45953.809410879629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45953.809410879629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45953.809410879629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45953.809410879629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45953.809410879629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45953.809410879629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45953.809410879629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45953.809410879629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45953.809410879629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45953.809410879629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45953.809410879629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45953.809410879629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45953.809410879629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45953.809410879629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45953.809410879629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45953.809410879629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45953.809410879629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45953.809410879629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45953.809410879629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45953.809410879629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45953.809410879629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45953.809410879629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45953.809410879629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45953.809410879629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45953.809410879629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45953.809410879629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45953.809410879629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45953.809410879629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45953.809410879629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45953.809410879629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45953.809410879629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45953.809410879629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45953.809410879629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45953.809410879629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45953.809410879629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45953.809410879629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45953.809410879629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45953.809410879629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45953.809410879629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45953.809410879629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45953.809410879629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45953.809410879629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45953.809410879629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45953.809410879629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45953.809410879629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45953.809410879629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45953.809410879629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45953.809410879629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45953.809410879629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45953.809410879629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45953.809410879629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45953.809410879629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45953.809410879629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45953.809410879629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45953.809410879629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45953.809410879629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45953.809410879629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45953.809410879629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45953.809410879629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45953.809410879629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45953.809410879629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45953.809410879629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45953.809410879629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45953.809410879629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45953.809410879629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45953.809410879629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45953.809410879629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45953.809410879629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45953.809410879629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45953.809410879629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45953.809410879629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45953.809410879629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45953.809410879629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45953.809410879629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45953.809410879629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45953.809410879629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45953.809410879629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45953.809410879629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45953.809410879629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45953.809410879629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45953.809410879629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45953.809410879629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45953.809410879629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45953.809410879629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45953.809410879629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45953.809410879629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45953.809410879629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45953.809410879629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45953.809410879629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45953.809410879629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45953.809410879629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45953.809410879629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45953.809410879629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45953.809410879629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45953.809410879629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45953.809410879629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45953.809410879629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45953.809410879629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45953.809410879629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45953.809410879629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45953.809410879629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45953.809410879629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45953.809410879629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45953.809410879629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45953.809410879629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45953.809410879629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45953.809410879629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45953.809410879629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45953.809410879629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45953.809410879629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45953.809410879629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45953.809410879629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45953.809410879629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45953.809410879629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45953.809410879629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45953.809410879629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45953.809410879629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45953.809410879629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45953.809410879629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45953.809410879629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45953.809410879629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45953.809410879629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45953.809410879629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45953.809410879629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45953.809410879629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45953.809410879629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45953.809410879629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45953.809410879629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45953.809410879629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45953.809410879629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45953.809410879629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45953.809410879629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45953.809410879629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45953.809410879629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45953.809410879629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45953.809410879629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45953.809410879629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45953.809410879629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45953.809410879629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45953.809410879629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45953.809410879629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45953.809410879629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45953.809410879629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45953.809410879629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45953.809410879629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45953.809410879629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45953.809410879629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45953.809410879629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45953.809410879629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45953.809410879629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45953.809410879629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45953.809410879629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45953.809410879629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45953.809410879629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45953.809410879629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45953.809410879629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45953.809410879629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45953.809410879629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45953.809410879629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45953.809410879629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45953.809410879629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45953.809410879629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45953.809410879629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45953.809410879629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45953.809410879629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45953.809410879629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45953.809410879629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45953.809410879629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45953.809410879629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45953.809410879629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45953.809410879629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45953.809410879629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45953.809410879629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45953.809410879629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45953.809410879629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45953.809410879629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45953.809410879629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45953.809410879629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45953.809410879629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45953.809410879629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45953.809410879629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45953.809410879629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45953.809410879629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45953.809410879629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45953.809410879629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45953.809410879629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45953.809410879629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45953.809410879629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45953.809410879629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45953.809410879629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45953.809410879629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45953.809410879629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45953.809410879629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45953.809410879629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45953.809410879629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45953.809410879629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45953.809410879629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45953.809410879629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45953.809410879629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45953.809410879629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45953.809410879629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45953.809410879629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45953.809410879629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45953.809410879629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45953.809410879629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45953.809410879629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45953.809410879629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45953.809410879629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45953.809410879629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45953.809410879629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45953.809410879629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45953.809410879629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45953.809410879629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45953.809410879629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45953.809410879629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45953.809410879629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45953.809410879629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45953.809410879629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45953.809410879629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45953.809410879629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45953.809410879629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45953.809410879629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45953.809410879629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45953.809410879629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45953.809410879629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45953.809410879629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45953.809410879629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45953.809410879629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45953.809410879629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45953.809410879629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45953.809410879629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45953.809410879629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45953.809410879629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45953.809410879629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45953.809410879629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45953.809410879629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45953.809410879629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45953.809410879629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45953.809410879629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45953.809410879629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45953.809410879629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45953.809410879629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45953.809410879629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45953.809410879629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45953.809410879629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45953.809410879629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45953.809410879629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45953.809410879629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45953.809410879629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45953.809410879629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45953.809410879629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45953.809410879629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45953.809410879629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45953.809410879629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45953.809410879629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45953.809410879629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45953.809410879629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45953.809410879629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45953.809410879629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45953.809410879629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45953.809410879629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45953.809410879629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45953.809410879629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45953.809410879629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45953.809410879629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45953.809410879629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45953.809410879629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45953.809410879629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45953.809410879629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45953.809410879629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45953.809410879629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45953.809410879629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45953.809410879629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45953.809410879629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45953.809410879629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45953.809410879629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45953.809410879629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45953.809410879629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45953.809410879629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45953.809410879629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45953.809410879629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45953.809410879629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45953.809410879629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45953.809410879629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45953.809410879629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45953.809410879629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45953.809410879629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45953.809410879629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45953.809410879629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45953.809410879629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45953.809410879629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45953.809410879629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45953.809410879629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45953.809410879629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45953.809410879629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45953.809410879629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45953.809410879629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45953.809410879629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45953.809410879629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45953.809410879629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45953.809410879629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45953.809410879629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45953.809410879629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45953.809410879629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45953.809410879629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45953.809410879629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45953.809410879629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45953.809410879629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45953.809410879629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45953.809410879629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45953.809410879629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45953.809410879629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45953.809410879629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45953.809410879629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45953.809410879629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45953.809410879629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45953.809410879629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45953.809410879629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45953.809410879629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45953.809410879629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45953.809410879629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45953.809410879629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45953.809410879629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45953.809410879629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45953.809410879629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45953.809410879629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45953.809410879629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45953.809410879629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45953.809410879629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45953.809410879629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45953.809410879629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45953.809410879629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45953.809410879629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45953.809410879629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45953.809410879629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45953.809410879629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45953.809410879629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45953.809410879629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45953.809410879629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45953.809410879629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45953.809410879629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45953.809410879629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45953.809410879629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45953.809410879629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45953.809410879629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45953.809410879629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45953.809410879629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45953.809410879629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45953.809410879629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45953.809410879629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45953.809410879629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45953.809410879629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45953.809410879629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45953.809410879629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45953.809410879629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45953.809410879629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45953.809410879629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45953.809410879629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45953.809410879629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45953.809410879629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45953.809410879629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45953.809410879629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45953.809410879629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45953.809410879629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45953.809410879629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45953.809410879629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45953.809410879629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45953.809410879629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45953.809410879629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45953.809410879629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45953.809410879629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45953.809410879629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45953.809410879629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45953.809410879629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45953.809410879629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45953.809410879629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45953.809410879629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45953.809410879629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45953.809410879629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45953.809410879629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45953.809410879629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45953.809410879629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45953.809410879629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45953.809410879629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45953.809410879629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45953.809410879629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45953.809410879629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45953.809410879629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45953.809410879629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45953.809410879629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45953.809410879629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45953.809410879629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45953.809410879629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45953.809410879629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45953.809410879629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45953.809410879629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45953.809410879629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45953.809410879629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45953.809410879629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45953.809410879629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45953.809410879629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45953.809410879629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45953.809410879629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45953.809410879629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45953.809410879629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45953.809410879629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45953.809410879629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45953.809410879629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45953.809410879629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45953.809410879629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45953.809410879629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45953.809410879629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45953.809410879629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45953.809410879629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45953.809410879629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45953.809410879629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45953.809410879629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45953.809410879629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45953.809410879629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45953.809410879629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45953.809410879629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45953.809410879629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45953.809410879629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45953.809410879629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45953.809410879629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45953.809410879629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45953.809410879629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45953.809410879629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45953.809410879629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45953.809410879629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45953.809410879629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45953.809410879629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45953.809410879629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45953.809410879629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45953.809410879629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45953.809410879629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45953.809410879629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45953.809410879629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45953.809410879629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45953.809410879629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45953.809410879629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45953.809410879629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45953.809410879629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45953.809410879629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45953.809410879629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45953.809410879629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45953.809410879629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45953.809410879629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45953.809410879629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45953.809410879629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45953.809410879629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45953.809410879629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45953.809410879629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45953.809410879629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45953.809410879629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45953.809410879629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45953.809410879629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45953.809410879629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45953.809410879629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45953.809410879629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45953.809410879629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45953.809410879629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45953.809410879629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45953.809410879629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45953.809410879629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45953.809410879629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45953.809410879629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45953.809410879629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45953.809410879629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45953.809410879629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45953.809410879629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45953.809410879629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45953.809410879629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45953.809410879629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45953.809410879629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45953.809410879629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45953.809410879629</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1"/>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250.32869328703237</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0.17468865740374895</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1</v>
      </c>
      <c r="D4" s="95" t="s">
        <v>35754</v>
      </c>
      <c r="E4" s="100" t="s">
        <v>38998</v>
      </c>
      <c r="F4" s="125">
        <v>45953.754166666666</v>
      </c>
      <c r="G4" s="126">
        <f ca="1">IFERROR(NOW()-F4,"")</f>
        <v>5.5244212962861639E-2</v>
      </c>
      <c r="H4" s="125">
        <v>45953.748692129629</v>
      </c>
      <c r="I4" s="121" t="str">
        <f>IFERROR(VLOOKUP(D4,DB!A:F,6,0),"")</f>
        <v>Generator-SG</v>
      </c>
      <c r="J4" s="121" t="str">
        <f>IFERROR(VLOOKUP(D4,DB!A:G,7,0),"")</f>
        <v>Dead</v>
      </c>
      <c r="K4" s="127" t="s">
        <v>39094</v>
      </c>
      <c r="L4" s="123" t="str">
        <f>IFERROR(VLOOKUP(D4,DB!A:I,9,0),"")</f>
        <v>Latis</v>
      </c>
    </row>
    <row r="5" spans="1:16" ht="15" customHeight="1">
      <c r="A5" s="121" t="s">
        <v>39095</v>
      </c>
      <c r="B5" s="121" t="str">
        <f>IFERROR(VLOOKUP(D5,DB!A:K,11,0),"")</f>
        <v>R4</v>
      </c>
      <c r="C5" s="122">
        <v>1</v>
      </c>
      <c r="D5" s="95" t="s">
        <v>33649</v>
      </c>
      <c r="E5" s="100" t="s">
        <v>38998</v>
      </c>
      <c r="F5" s="125"/>
      <c r="G5" s="126">
        <f ca="1">IFERROR(NOW()-F5,"")</f>
        <v>45953.809410879629</v>
      </c>
      <c r="H5" s="125">
        <v>45953.743101851855</v>
      </c>
      <c r="I5" s="121" t="str">
        <f>IFERROR(VLOOKUP(D5,DB!A:F,6,0),"")</f>
        <v>Generator-SG</v>
      </c>
      <c r="J5" s="121" t="str">
        <f>IFERROR(VLOOKUP(D5,DB!A:G,7,0),"")</f>
        <v>Vandalized</v>
      </c>
      <c r="K5" s="127" t="s">
        <v>39096</v>
      </c>
      <c r="L5" s="123" t="str">
        <f>IFERROR(VLOOKUP(D5,DB!A:I,9,0),"")</f>
        <v>Latis</v>
      </c>
    </row>
    <row r="6" spans="1:16" ht="15" customHeight="1">
      <c r="A6" s="121"/>
      <c r="B6" s="121" t="str">
        <f>IFERROR(VLOOKUP(D6,DB!A:K,11,0),"")</f>
        <v/>
      </c>
      <c r="C6" s="122"/>
      <c r="D6" s="95"/>
      <c r="E6" s="100"/>
      <c r="F6" s="125"/>
      <c r="G6" s="126">
        <f ca="1">IFERROR(NOW()-F6,"")</f>
        <v>45953.809410879629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45953.809410879629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45953.809410879629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45953.809410879629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45953.809410879629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45953.809410879629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45953.809410879629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45953.809410879629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45953.809410879629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45953.809410879629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45953.809410879629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45953.809410879629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c r="E18" s="124"/>
      <c r="F18" s="125"/>
      <c r="G18" s="126">
        <f ca="1">IFERROR(NOW()-F18,"")</f>
        <v>45953.809410879629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24"/>
      <c r="F19" s="125"/>
      <c r="G19" s="126">
        <f ca="1">IFERROR(NOW()-F19,"")</f>
        <v>45953.809410879629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45953.809410879629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45953.809410879629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45953.809410879629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45953.809410879629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45953.809410879629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45953.809410879629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45953.809410879629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45953.809410879629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45953.809410879629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45953.809410879629</v>
      </c>
      <c r="H29" s="125"/>
      <c r="I29" s="121" t="str">
        <f>IFERROR(VLOOKUP(D29,DB!A:F,6,0),"")</f>
        <v/>
      </c>
      <c r="J29" s="121" t="str">
        <f>IFERROR(VLOOKUP(D29,DB!A:G,7,0),"")</f>
        <v/>
      </c>
      <c r="K29" s="127"/>
      <c r="L29" s="123" t="str">
        <f>IFERROR(VLOOKUP(D29,DB!A:I,9,0),"")</f>
        <v/>
      </c>
    </row>
    <row r="30" spans="1:12" ht="15" customHeight="1">
      <c r="A30" s="121"/>
      <c r="B30" s="121" t="str">
        <f>IFERROR(VLOOKUP(D31,DB!A:K,11,0),"")</f>
        <v/>
      </c>
      <c r="C30" s="122"/>
      <c r="D30" s="123"/>
      <c r="E30" s="124"/>
      <c r="F30" s="125"/>
      <c r="G30" s="126">
        <f ca="1">IFERROR(NOW()-F30,"")</f>
        <v>45953.809410879629</v>
      </c>
      <c r="H30" s="125"/>
      <c r="I30" s="121" t="str">
        <f>IFERROR(VLOOKUP(D31,DB!A:F,6,0),"")</f>
        <v/>
      </c>
      <c r="J30" s="121" t="str">
        <f>IFERROR(VLOOKUP(D31,DB!A:G,7,0),"")</f>
        <v/>
      </c>
      <c r="K30" s="127"/>
      <c r="L30" s="123" t="str">
        <f>IFERROR(VLOOKUP(D31,DB!A:I,9,0),"")</f>
        <v/>
      </c>
    </row>
    <row r="31" spans="1:12" ht="15" customHeight="1">
      <c r="A31" s="121"/>
      <c r="B31" s="121" t="str">
        <f>IFERROR(VLOOKUP(#REF!,DB!A:K,11,0),"")</f>
        <v/>
      </c>
      <c r="C31" s="122"/>
      <c r="D31" s="123"/>
      <c r="E31" s="124"/>
      <c r="F31" s="125"/>
      <c r="G31" s="126">
        <f ca="1">IFERROR(NOW()-F31,"")</f>
        <v>45953.809410879629</v>
      </c>
      <c r="H31" s="125"/>
      <c r="I31" s="121" t="str">
        <f>IFERROR(VLOOKUP(#REF!,DB!A:F,6,0),"")</f>
        <v/>
      </c>
      <c r="J31" s="121" t="str">
        <f>IFERROR(VLOOKUP(#REF!,DB!A:G,7,0),"")</f>
        <v/>
      </c>
      <c r="K31" s="127"/>
      <c r="L31" s="123" t="str">
        <f>IFERROR(VLOOKUP(#REF!,DB!A:I,9,0),"")</f>
        <v/>
      </c>
    </row>
    <row r="32" spans="1:12" ht="15" customHeight="1">
      <c r="A32" s="121"/>
      <c r="B32" s="121" t="str">
        <f>IFERROR(VLOOKUP(D32,DB!A:K,11,0),"")</f>
        <v/>
      </c>
      <c r="C32" s="122"/>
      <c r="D32" s="123"/>
      <c r="E32" s="124"/>
      <c r="F32" s="125"/>
      <c r="G32" s="126">
        <f ca="1">IFERROR(NOW()-F32,"")</f>
        <v>45953.809410879629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45953.809410879629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45953.809410879629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45953.809410879629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45953.809410879629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45953.809410879629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45953.809410879629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45953.809410879629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45953.809410879629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45953.809410879629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45953.809410879629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45953.809410879629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45953.809410879629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45953.809410879629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45953.809410879629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45953.809410879629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45953.809410879629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45953.809410879629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45953.809410879629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45953.809410879629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45953.809410879629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45953.809410879629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45953.809410879629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45953.809410879629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45953.809410879629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45953.809410879629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45953.809410879629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45953.809410879629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45953.809410879629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45953.809410879629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45953.809410879629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45953.809410879629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45953.809410879629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45953.809410879629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45953.809410879629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45953.809410879629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45953.809410879629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45953.809410879629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45953.809410879629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45953.809410879629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45953.809410879629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45953.809410879629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45953.809410879629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45953.809410879629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45953.809410879629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45953.809410879629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45953.809410879629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45953.809410879629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45953.809410879629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45953.809410879629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45953.809410879629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45953.809410879629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45953.809410879629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45953.809410879629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45953.809410879629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45953.809410879629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45953.809410879629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45953.809410879629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45953.809410879629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45953.809410879629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45953.809410879629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45953.809410879629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45953.809410879629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45953.809410879629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45953.809410879629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45953.809410879629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45953.809410879629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45953.809410879629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45953.809410879629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45953.809410879629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45953.809410879629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45953.809410879629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45953.809410879629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45953.809410879629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45953.809410879629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45953.809410879629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45953.809410879629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45953.809410879629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45953.809410879629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45953.809410879629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45953.809410879629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45953.809410879629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45953.809410879629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45953.809410879629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45953.809410879629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45953.809410879629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45953.809410879629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45953.809410879629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45953.809410879629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45953.809410879629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45953.809410879629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45953.809410879629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45953.809410879629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45953.809410879629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45953.809410879629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45953.809410879629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45953.809410879629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45953.809410879629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45953.809410879629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45953.809410879629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45953.809410879629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45953.809410879629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45953.809410879629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45953.809410879629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45953.809410879629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45953.809410879629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45953.809410879629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45953.809410879629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45953.809410879629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45953.809410879629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45953.809410879629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45953.809410879629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45953.809410879629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45953.809410879629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45953.809410879629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45953.809410879629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45953.809410879629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45953.809410879629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45953.809410879629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45953.809410879629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45953.809410879629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45953.809410879629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45953.809410879629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45953.809410879629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45953.809410879629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45953.809410879629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45953.809410879629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45953.809410879629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45953.809410879629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45953.809410879629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45953.809410879629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45953.809410879629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45953.809410879629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45953.809410879629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45953.809410879629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45953.809410879629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45953.809410879629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45953.809410879629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45953.809410879629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45953.809410879629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45953.809410879629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45953.809410879629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45953.809410879629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45953.809410879629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45953.809410879629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45953.809410879629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45953.809410879629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45953.809410879629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45953.809410879629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45953.809410879629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45953.809410879629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45953.809410879629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45953.809410879629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45953.809410879629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45953.809410879629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45953.809410879629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45953.809410879629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45953.809410879629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45953.809410879629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45953.809410879629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45953.809410879629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45953.809410879629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45953.809410879629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45953.809410879629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45953.809410879629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45953.809410879629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45953.809410879629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45953.809410879629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45953.809410879629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45953.809410879629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45953.809410879629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45953.809410879629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45953.809410879629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45953.809410879629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45953.809410879629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45953.809410879629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45953.809410879629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45953.809410879629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45953.809410879629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45953.809410879629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45953.809410879629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45953.809410879629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45953.809410879629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45953.809410879629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45953.809410879629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45953.809410879629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45953.809410879629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45953.809410879629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45953.809410879629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45953.809410879629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45953.809410879629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45953.809410879629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45953.809410879629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45953.809410879629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45953.809410879629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45953.809410879629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45953.809410879629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45953.809410879629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45953.809410879629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45953.809410879629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45953.809410879629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45953.809410879629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45953.809410879629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45953.809410879629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45953.809410879629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45953.809410879629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45953.809410879629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45953.809410879629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45953.809410879629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45953.809410879629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45953.809410879629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45953.809410879629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45953.809410879629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45953.809410879629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45953.809410879629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45953.809410879629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45953.809410879629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45953.809410879629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45953.809410879629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45953.809410879629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45953.809410879629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45953.809410879629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45953.809410879629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45953.809410879629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45953.809410879629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45953.809410879629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45953.809410879629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45953.809410879629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45953.809410879629</v>
      </c>
      <c r="H260" s="125"/>
      <c r="I260" s="121" t="str">
        <f>IFERROR(VLOOKUP(D260,DB!A:F,6,0),"")</f>
        <v/>
      </c>
      <c r="J260" s="121" t="str">
        <f>IFERROR(VLOOKUP(D260,DB!A:G,7,0),"")</f>
        <v/>
      </c>
      <c r="K260" s="127"/>
      <c r="L260" s="123" t="str">
        <f>IFERROR(VLOOKUP(D260,DB!A:I,9,0),"")</f>
        <v/>
      </c>
    </row>
    <row r="261" spans="1:12" ht="15" customHeight="1">
      <c r="A261" s="128"/>
      <c r="B261" s="128" t="str">
        <f>IFERROR(VLOOKUP(D261,DB!A:K,11,0),"")</f>
        <v/>
      </c>
      <c r="C261" s="129"/>
      <c r="D261" s="130"/>
      <c r="E261" s="131"/>
      <c r="F261" s="132"/>
      <c r="G261" s="133">
        <f ca="1">IFERROR(NOW()-F261,"")</f>
        <v>45953.809410879629</v>
      </c>
      <c r="H261" s="132"/>
      <c r="I261" s="128" t="str">
        <f>IFERROR(VLOOKUP(D261,DB!A:F,6,0),"")</f>
        <v/>
      </c>
      <c r="J261" s="128" t="str">
        <f>IFERROR(VLOOKUP(D261,DB!A:G,7,0),"")</f>
        <v/>
      </c>
      <c r="K261" s="134"/>
      <c r="L261" s="130" t="str">
        <f>IFERROR(VLOOKUP(D261,DB!A:I,9,0),"")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K11" sqref="K11"/>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61.977350694440247</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27.620533564811922</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9.0378368055535248</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5.1482997685161536</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1</v>
      </c>
      <c r="D6" s="154" t="s">
        <v>37837</v>
      </c>
      <c r="E6" s="154" t="s">
        <v>39081</v>
      </c>
      <c r="F6" s="155">
        <v>45953.746342592596</v>
      </c>
      <c r="G6" s="156">
        <f ca="1">IFERROR(NOW()-F6,"")</f>
        <v>6.3068287032365333E-2</v>
      </c>
      <c r="H6" s="155">
        <v>45953.735613425924</v>
      </c>
      <c r="I6" s="154" t="str">
        <f>IFERROR(VLOOKUP(D6,DB!A:F,6,0),"")</f>
        <v>SCECO</v>
      </c>
      <c r="J6" s="154" t="str">
        <f>IFERROR(VLOOKUP(D6,DB!A:G,7,0),"")</f>
        <v>No BB Shifted</v>
      </c>
      <c r="K6" s="154" t="s">
        <v>39106</v>
      </c>
      <c r="L6" s="154" t="str">
        <f>IFERROR(VLOOKUP(D6,DB!A:I,9,0),"")</f>
        <v>Latis</v>
      </c>
    </row>
    <row r="7" spans="1:13" ht="15">
      <c r="A7" s="160"/>
      <c r="B7" s="160" t="str">
        <f>IFERROR(VLOOKUP(D7,DB!A:K,11,0),"")</f>
        <v/>
      </c>
      <c r="C7" s="160"/>
      <c r="D7" s="160"/>
      <c r="E7" s="160"/>
      <c r="F7" s="161"/>
      <c r="G7" s="162">
        <f ca="1">IFERROR(NOW()-F7,"")</f>
        <v>45953.809410879629</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45953.809410879629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45953.809410879629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45953.809410879629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45953.809410879629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45953.809410879629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45953.809410879629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45953.809410879629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45953.809410879629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45953.809410879629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45953.809410879629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45953.809410879629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45953.809410879629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45953.809410879629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45953.809410879629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45953.809410879629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45953.809410879629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45953.809410879629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45953.809410879629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45953.809410879629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45953.809410879629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45953.809410879629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45953.809410879629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45953.809410879629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45953.809410879629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45953.809410879629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45953.809410879629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45953.809410879629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45953.809410879629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45953.809410879629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45953.809410879629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45953.809410879629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45953.809410879629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45953.809410879629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45953.809410879629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45953.809410879629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45953.809410879629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45953.809410879629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45953.809410879629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45953.809410879629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45953.809410879629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45953.809410879629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45953.809410879629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45953.809410879629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45953.809410879629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45953.809410879629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45953.809410879629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45953.809410879629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45953.809410879629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45953.809410879629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45953.809410879629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45953.809410879629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45953.809410879629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45953.809410879629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45953.809410879629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45953.809410879629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45953.809410879629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45953.809410879629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45953.809410879629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45953.809410879629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45953.809410879629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45953.809410879629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45953.809410879629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45953.809410879629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45953.809410879629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45953.809410879629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45953.809410879629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45953.809410879629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45953.809410879629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45953.809410879629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45953.809410879629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45953.809410879629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45953.809410879629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45953.809410879629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45953.809410879629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45953.809410879629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45953.809410879629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45953.809410879629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45953.809410879629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45953.809410879629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45953.809410879629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45953.809410879629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45953.809410879629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45953.809410879629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45953.809410879629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45953.809410879629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45953.809410879629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45953.809410879629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45953.809410879629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45953.809410879629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45953.809410879629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45953.809410879629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45953.809410879629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45953.809410879629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45953.809410879629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45953.809410879629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45953.809410879629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45953.809410879629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45953.809410879629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45953.809410879629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45953.809410879629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45953.809410879629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45953.809410879629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45953.809410879629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45953.809410879629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45953.809410879629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45953.809410879629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45953.809410879629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45953.809410879629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45953.809410879629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45953.809410879629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45953.809410879629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45953.809410879629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45953.809410879629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45953.809410879629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45953.809410879629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45953.809410879629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45953.809410879629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45953.809410879629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45953.809410879629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45953.809410879629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45953.809410879629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45953.809410879629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45953.809410879629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45953.809410879629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45953.809410879629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45953.809410879629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45953.809410879629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45953.809410879629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45953.809410879629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45953.809410879629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45953.809410879629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45953.809410879629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45953.809410879629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45953.809410879629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45953.809410879629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45953.809410879629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45953.809410879629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45953.809410879629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45953.809410879629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45953.809410879629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45953.809410879629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45953.809410879629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45953.809410879629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45953.809410879629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45953.809410879629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45953.809410879629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45953.809410879629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45953.809410879629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45953.809410879629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45953.809410879629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45953.809410879629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45953.809410879629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45953.809410879629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45953.809410879629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45953.809410879629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45953.809410879629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45953.809410879629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45953.809410879629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45953.809410879629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45953.809410879629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45953.809410879629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45953.809410879629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45953.809410879629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45953.809410879629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45953.809410879629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45953.809410879629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45953.809410879629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45953.809410879629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45953.809410879629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45953.809410879629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45953.809410879629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45953.809410879629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45953.809410879629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45953.809410879629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45953.809410879629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45953.809410879629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45953.809410879629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45953.809410879629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45953.809410879629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45953.809410879629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45953.809410879629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45953.809410879629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45953.809410879629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45953.809410879629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45953.809410879629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45953.809410879629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45953.809410879629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45953.809410879629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45953.809410879629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45953.809410879629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45953.809410879629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45953.809410879629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45953.809410879629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45953.809410879629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45953.809410879629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45953.809410879629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45953.809410879629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45953.809410879629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45953.809410879629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45953.809410879629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45953.809410879629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45953.809410879629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45953.809410879629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45953.809410879629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45953.809410879629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45953.809410879629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45953.809410879629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45953.809410879629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45953.809410879629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45953.809410879629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45953.809410879629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45953.809410879629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45953.809410879629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45953.809410879629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45953.809410879629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45953.809410879629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45953.809410879629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45953.809410879629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45953.809410879629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45953.809410879629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45953.809410879629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45953.809410879629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45953.809410879629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45953.809410879629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45953.809410879629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45953.809410879629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45953.809410879629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45953.809410879629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45953.809410879629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45953.809410879629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45953.809410879629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45953.809410879629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45953.809410879629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45953.809410879629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45953.809410879629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45953.809410879629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45953.809410879629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45953.809410879629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45953.809410879629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45953.809410879629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45953.809410879629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45953.809410879629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45953.809410879629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45953.809410879629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45953.809410879629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45953.809410879629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45953.809410879629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45953.809410879629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45953.809410879629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45953.809410879629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45953.809410879629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45953.809410879629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45953.809410879629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45953.809410879629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45953.809410879629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45953.809410879629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45953.809410879629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45953.809410879629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45953.809410879629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45953.809410879629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45953.809410879629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45953.809410879629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45953.809410879629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45953.809410879629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45953.809410879629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45953.809410879629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45953.809410879629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45953.809410879629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45953.809410879629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45953.809410879629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45953.809410879629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45953.809410879629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45953.809410879629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45953.809410879629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45953.809410879629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45953.809410879629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45953.809410879629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45953.809410879629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45953.809410879629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45953.809410879629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45953.809410879629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45953.809410879629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45953.809410879629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45953.809410879629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45953.809410879629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45953.809410879629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45953.809410879629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45953.809410879629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45953.809410879629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45953.809410879629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45953.809410879629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45953.809410879629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45953.809410879629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45953.809410879629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45953.809410879629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45953.809410879629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45953.809410879629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45953.809410879629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45953.809410879629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45953.809410879629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45953.809410879629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45953.809410879629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45953.809410879629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45953.809410879629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45953.809410879629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45953.809410879629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45953.809410879629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45953.809410879629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45953.809410879629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45953.809410879629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45953.809410879629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45953.809410879629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45953.809410879629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45953.809410879629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45953.809410879629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45953.809410879629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45953.809410879629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45953.809410879629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45953.809410879629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45953.809410879629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45953.809410879629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45953.809410879629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45953.809410879629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45953.809410879629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45953.809410879629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45953.809410879629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45953.809410879629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45953.809410879629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45953.809410879629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45953.809410879629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45953.809410879629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45953.809410879629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45953.809410879629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45953.809410879629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45953.809410879629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45953.809410879629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45953.809410879629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45953.809410879629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45953.809410879629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45953.809410879629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45953.809410879629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45953.809410879629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45953.809410879629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45953.809410879629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45953.809410879629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45953.809410879629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45953.809410879629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45953.809410879629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45953.809410879629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45953.809410879629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45953.809410879629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45953.809410879629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45953.809410879629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45953.809410879629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45953.809410879629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45953.809410879629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45953.809410879629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45953.809410879629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45953.809410879629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45953.809410879629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45953.809410879629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45953.809410879629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45953.809410879629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45953.809410879629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45953.809410879629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45953.809410879629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45953.809410879629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45953.809410879629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45953.809410879629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45953.809410879629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45953.809410879629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45953.809410879629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45953.809410879629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45953.809410879629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45953.809410879629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45953.809410879629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45953.809410879629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45953.809410879629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45953.809410879629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45953.809410879629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45953.809410879629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45953.809410879629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45953.809410879629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45953.809410879629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45953.809410879629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45953.809410879629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45953.809410879629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45953.809410879629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45953.809410879629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45953.809410879629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45953.809410879629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45953.809410879629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45953.809410879629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45953.809410879629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45953.809410879629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45953.809410879629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45953.809410879629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45953.809410879629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45953.809410879629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45953.809410879629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45953.809410879629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45953.809410879629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45953.809410879629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45953.809410879629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45953.809410879629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45953.809410879629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45953.809410879629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45953.809410879629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45953.809410879629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45953.809410879629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45953.809410879629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45953.809410879629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45953.809410879629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45953.809410879629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45953.809410879629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45953.809410879629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45953.809410879629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45953.809410879629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45953.809410879629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45953.809410879629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45953.809410879629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45953.809410879629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45953.809410879629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45953.809410879629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45953.809410879629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45953.809410879629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45953.809410879629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45953.809410879629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45953.809410879629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45953.809410879629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45953.809410879629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45953.809410879629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45953.809410879629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45953.809410879629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45953.809410879629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45953.809410879629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45953.809410879629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45953.809410879629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45953.809410879629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45953.809410879629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45953.809410879629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45953.809410879629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45953.809410879629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45953.809410879629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45953.809410879629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45953.809410879629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45953.809410879629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45953.809410879629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45953.809410879629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45953.809410879629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45953.809410879629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45953.809410879629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45953.809410879629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45953.809410879629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45953.809410879629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45953.809410879629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45953.809410879629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45953.809410879629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45953.809410879629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45953.809410879629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45953.809410879629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45953.809410879629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45953.809410879629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45953.809410879629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45953.809410879629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45953.809410879629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45953.809410879629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45953.809410879629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45953.809410879629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45953.809410879629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45953.809410879629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45953.809410879629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45953.809410879629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45953.809410879629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45953.809410879629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45953.809410879629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45953.809410879629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45953.809410879629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45953.809410879629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45953.809410879629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45953.809410879629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45953.809410879629</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45953.809410879629</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45953.809410879629</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45953.809410879629</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5"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4" t="s">
        <v>39107</v>
      </c>
      <c r="B2" s="105" t="str">
        <f>IFERROR(VLOOKUP(D2,DB!A:K,11,0),"")</f>
        <v>R6</v>
      </c>
      <c r="C2" s="107">
        <v>3</v>
      </c>
      <c r="D2" s="105" t="s">
        <v>38954</v>
      </c>
      <c r="E2" s="108" t="s">
        <v>39081</v>
      </c>
      <c r="F2" s="109">
        <v>45953.75675925926</v>
      </c>
      <c r="G2" s="78">
        <f ca="1">IFERROR(NOW()-F2,"-")</f>
        <v>5.2651620368123986E-2</v>
      </c>
      <c r="H2" s="109">
        <v>45953.740046296298</v>
      </c>
      <c r="I2" s="105" t="str">
        <f>IFERROR(VLOOKUP(D2,DB!A:F,6,0),"")</f>
        <v>SCECO</v>
      </c>
      <c r="J2" s="104" t="str">
        <f>IFERROR(VLOOKUP(D2,DB!A:G,7,0),"")</f>
        <v>Vandalized</v>
      </c>
      <c r="K2" s="110" t="s">
        <v>39108</v>
      </c>
      <c r="L2" s="111" t="str">
        <f>IFERROR(VLOOKUP(D2,DB!A:I,9,0),"")</f>
        <v>Latis</v>
      </c>
    </row>
    <row r="3" spans="1:16383" ht="31.5" customHeight="1">
      <c r="A3" s="106"/>
      <c r="B3" s="105" t="str">
        <f>IFERROR(VLOOKUP(D3,DB!A:K,11,0),"")</f>
        <v/>
      </c>
      <c r="C3" s="107"/>
      <c r="D3" s="105"/>
      <c r="E3" s="108"/>
      <c r="F3" s="109"/>
      <c r="G3" s="78">
        <f ca="1">IFERROR(NOW()-F3,"-")</f>
        <v>45953.809410879629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45953.809410879629</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45953.809410879629</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45953.809410879629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45953.809410879629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45953.809410879629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45953.809410879629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45953.809410879629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45953.809410879629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45953.809410879629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45953.809410879629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45953.809410879629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45953.809410879629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45953.809410879629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45953.809410879629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45953.809410879629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45953.809410879629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45953.809410879629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45953.809410879629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45953.809410879629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45953.809410879629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45953.809410879629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45953.809410879629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45953.809410879629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45953.809410879629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45953.809410879629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45953.809410879629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45953.809410879629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45953.809410879629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45953.809410879629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45953.809410879629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45953.809410879629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45953.809410879629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45953.809410879629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45953.809410879629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45953.809410879629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45953.809410879629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45953.809410879629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45953.809410879629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45953.809410879629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45953.809410879629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45953.809410879629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45953.809410879629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45953.809410879629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45953.809410879629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45953.809410879629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45953.809410879629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45953.809410879629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45953.809410879629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45953.809410879629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45953.809410879629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45953.809410879629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45953.809410879629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45953.809410879629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45953.809410879629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45953.809410879629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45953.809410879629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45953.809410879629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45953.809410879629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45953.809410879629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45953.809410879629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45953.809410879629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45953.809410879629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45953.809410879629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45953.809410879629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45953.809410879629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45953.809410879629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45953.809410879629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45953.809410879629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45953.809410879629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45953.809410879629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45953.809410879629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45953.809410879629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45953.809410879629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45953.809410879629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45953.809410879629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45953.809410879629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45953.809410879629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45953.809410879629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45953.809410879629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45953.809410879629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45953.809410879629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45953.809410879629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45953.809410879629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45953.809410879629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45953.809410879629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45953.809410879629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45953.809410879629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45953.809410879629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45953.809410879629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45953.809410879629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45953.809410879629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45953.809410879629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45953.809410879629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45953.809410879629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45953.809410879629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45953.809410879629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45953.809410879629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45953.809410879629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45953.809410879629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45953.809410879629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45953.809410879629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45953.809410879629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45953.809410879629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45953.809410879629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45953.809410879629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45953.809410879629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45953.809410879629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45953.809410879629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45953.809410879629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45953.809410879629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45953.809410879629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45953.809410879629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45953.809410879629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45953.809410879629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45953.809410879629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45953.809410879629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45953.809410879629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45953.809410879629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45953.809410879629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45953.809410879629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45953.809410879629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45953.809410879629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45953.809410879629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45953.809410879629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45953.809410879629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45953.809410879629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45953.809410879629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45953.809410879629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45953.809410879629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45953.809410879629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45953.809410879629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45953.809410879629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45953.809410879629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45953.809410879629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45953.809410879629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45953.809410879629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45953.809410879629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45953.809410879629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45953.809410879629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45953.809410879629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45953.809410879629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45953.809410879629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45953.809410879629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45953.809410879629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45953.809410879629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45953.809410879629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45953.809410879629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45953.809410879629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45953.809410879629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45953.809410879629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45953.809410879629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45953.809410879629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45953.809410879629</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2025-10-23T16:27:34Z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