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733" documentId="13_ncr:1_{F6CB121F-512D-4AA6-A0C1-0FB36C537598}" xr6:coauthVersionLast="47" xr6:coauthVersionMax="47" xr10:uidLastSave="{E0E0B804-CC26-44EE-8C80-A699BD9F84C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G22" i="6"/>
  <c r="G23" i="6"/>
  <c r="G24" i="6"/>
  <c r="G25" i="6"/>
  <c r="L6" i="6"/>
  <c r="L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B7" i="6"/>
  <c r="I7" i="6"/>
  <c r="J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<sst xmlns="http://schemas.openxmlformats.org/spreadsheetml/2006/main" count="178596" uniqueCount="39081">
  <si>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</si>
  <si>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</si>
  <si>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</si>
  <si>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</si>
  <si>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</si>
  <si>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</si>
  <si>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</si>
  <si>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</si>
  <si>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</si>
  <si>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</si>
  <si>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</si>
  <si>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</si>
  <si>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</si>
  <si>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</si>
  <si>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</si>
  <si>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</si>
  <si>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</si>
  <si>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</si>
  <si>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</si>
  <si>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</si>
  <si>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</si>
  <si>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</si>
  <si>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</si>
  <si>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</si>
  <si>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</si>
  <si>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</si>
  <si>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</si>
  <si>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</si>
  <si>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</si>
  <si>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</si>
  <si>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</si>
  <si>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</si>
  <si>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</si>
  <si>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</si>
  <si>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</si>
  <si>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</si>
  <si>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</si>
  <si>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</si>
  <si>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</si>
  <si>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</si>
  <si>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</si>
  <si>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</si>
  <si>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</si>
  <si>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</si>
  <si>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</si>
  <si>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</si>
  <si>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</si>
  <si>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</si>
  <si>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</si>
  <si>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</si>
  <si>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</si>
  <si>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</si>
  <si>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</si>
  <si>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</si>
  <si>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</si>
  <si>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</si>
  <si>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</si>
  <si>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</si>
  <si>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</si>
  <si>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</si>
  <si>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</si>
  <si>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</si>
  <si>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</si>
  <si>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</si>
  <si>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</si>
  <si>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</si>
  <si>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</si>
  <si>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</si>
  <si>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</si>
  <si>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</si>
  <si>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</si>
  <si>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</si>
  <si>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</si>
  <si>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</si>
  <si>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</si>
  <si>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</si>
  <si>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</si>
  <si>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</si>
  <si>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</si>
  <si>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</si>
  <si>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</si>
  <si>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</si>
  <si>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</si>
  <si>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</si>
  <si>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</si>
  <si>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</si>
  <si>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</si>
  <si>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</si>
  <si>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</si>
  <si>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</si>
  <si>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</si>
  <si>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</si>
  <si>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</si>
  <si>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</si>
  <si>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</si>
  <si>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</si>
  <si>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</si>
  <si>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</si>
  <si>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</si>
  <si>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</si>
  <si>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</si>
  <si>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</si>
  <si>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</si>
  <si>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</si>
  <si>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</si>
  <si>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</si>
  <si>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</si>
  <si>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</si>
  <si>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</si>
  <si>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</si>
  <si>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</si>
  <si>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</si>
  <si>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</si>
  <si>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</si>
  <si>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</si>
  <si>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</si>
  <si>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</si>
  <si>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</si>
  <si>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</si>
  <si>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</si>
  <si>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</si>
  <si>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</si>
  <si>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</si>
  <si>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</si>
  <si>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</si>
  <si>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</si>
  <si>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</si>
  <si>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</si>
  <si>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</si>
  <si>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</si>
  <si>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</si>
  <si>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</si>
  <si>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</si>
  <si>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</si>
  <si>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</si>
  <si>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</si>
  <si>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</si>
  <si>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</si>
  <si>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</si>
  <si>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</si>
  <si>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</si>
  <si>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</si>
  <si>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</si>
  <si>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</si>
  <si>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</si>
  <si>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</si>
  <si>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</si>
  <si>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</si>
  <si>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</si>
  <si>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</si>
  <si>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</si>
  <si>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</si>
  <si>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</si>
  <si>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</si>
  <si>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</si>
  <si>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</si>
  <si>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</si>
  <si>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</si>
  <si>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</si>
  <si>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</si>
  <si>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</si>
  <si>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</si>
  <si>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</si>
  <si>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</si>
  <si>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</si>
  <si>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</si>
  <si>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</si>
  <si>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</si>
  <si>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</si>
  <si>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</si>
  <si>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</si>
  <si>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</si>
  <si>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</si>
  <si>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</si>
  <si>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</si>
  <si>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</si>
  <si>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</si>
  <si>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</si>
  <si>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</si>
  <si>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</si>
  <si>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</si>
  <si>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</si>
  <si>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</si>
  <si>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</si>
  <si>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</si>
  <si>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</si>
  <si>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</si>
  <si>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</si>
  <si>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</si>
  <si>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</si>
  <si>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</si>
  <si>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</si>
  <si>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</si>
  <si>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</si>
  <si>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</si>
  <si>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</si>
  <si>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</si>
  <si>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</si>
  <si>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</si>
  <si>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</si>
  <si>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</si>
  <si>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</si>
  <si>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</si>
  <si>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</si>
  <si>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</si>
  <si>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</si>
  <si>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</si>
  <si>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</si>
  <si>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</si>
  <si>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</si>
  <si>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</si>
  <si>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</si>
  <si>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</si>
  <si>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</si>
  <si>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</si>
  <si>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</si>
  <si>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</si>
  <si>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</si>
  <si>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</si>
  <si>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</si>
  <si>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</si>
  <si>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</si>
  <si>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</si>
  <si>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</si>
  <si>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</si>
  <si>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</si>
  <si>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</si>
  <si>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</si>
  <si>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</si>
  <si>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</si>
  <si>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</si>
  <si>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</si>
  <si>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</si>
  <si>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</si>
  <si>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</si>
  <si>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</si>
  <si>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</si>
  <si>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</si>
  <si>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</si>
  <si>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</si>
  <si>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</si>
  <si>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</si>
  <si>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</si>
  <si>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</si>
  <si>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</si>
  <si>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</si>
  <si>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</si>
  <si>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</si>
  <si>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</si>
  <si>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</si>
  <si>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</si>
  <si>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</si>
  <si>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</si>
  <si>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</si>
  <si>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</si>
  <si>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</si>
  <si>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</si>
  <si>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</si>
  <si>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</si>
  <si>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</si>
  <si>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</si>
  <si>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</si>
  <si>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</si>
  <si>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</si>
  <si>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</si>
  <si>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</si>
  <si>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</si>
  <si>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</si>
  <si>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</si>
  <si>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</si>
  <si>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</si>
  <si>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</si>
  <si>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</si>
  <si>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</si>
  <si>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</si>
  <si>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</si>
  <si>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</si>
  <si>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</si>
  <si>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</si>
  <si>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</si>
  <si>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</si>
  <si>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</si>
  <si>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</si>
  <si>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</si>
  <si>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</si>
  <si>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</si>
  <si>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</si>
  <si>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</si>
  <si>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</si>
  <si>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</si>
  <si>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</si>
  <si>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</si>
  <si>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</si>
  <si>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</si>
  <si>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</si>
  <si>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</si>
  <si>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</si>
  <si>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</si>
  <si>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</si>
  <si>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</si>
  <si>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</si>
  <si>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</si>
  <si>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</si>
  <si>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</si>
  <si>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</si>
  <si>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</si>
  <si>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</si>
  <si>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</si>
  <si>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</si>
  <si>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</si>
  <si>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</si>
  <si>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</si>
  <si>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</si>
  <si>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</si>
  <si>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</si>
  <si>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</si>
  <si>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</si>
  <si>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</si>
  <si>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</si>
  <si>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</si>
  <si>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</si>
  <si>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</si>
  <si>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</si>
  <si>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</si>
  <si>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</si>
  <si>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</si>
  <si>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</si>
  <si>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</si>
  <si>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</si>
  <si>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</si>
  <si>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</si>
  <si>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</si>
  <si>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</si>
  <si>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</si>
  <si>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</si>
  <si>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</si>
  <si>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</si>
  <si>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</si>
  <si>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</si>
  <si>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</si>
  <si>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</si>
  <si>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</si>
  <si>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</si>
  <si>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</si>
  <si>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</si>
  <si>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</si>
  <si>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</si>
  <si>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</si>
  <si>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</si>
  <si>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</si>
  <si>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</si>
  <si>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</si>
  <si>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</si>
  <si>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</si>
  <si>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</si>
  <si>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</si>
  <si>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</si>
  <si>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</si>
  <si>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</si>
  <si>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</si>
  <si>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</si>
  <si>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</si>
  <si>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</si>
  <si>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</si>
  <si>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</si>
  <si>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</si>
  <si>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</si>
  <si>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</si>
  <si>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</si>
  <si>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</si>
  <si>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</si>
  <si>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</si>
  <si>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</si>
  <si>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</si>
  <si>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</si>
  <si>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</si>
  <si>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</si>
  <si>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</si>
  <si>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</si>
  <si>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</si>
  <si>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</si>
  <si>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</si>
  <si>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</si>
  <si>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</si>
  <si>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</si>
  <si>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</si>
  <si>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</si>
  <si>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</si>
  <si>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</si>
  <si>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</si>
  <si>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</si>
  <si>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</si>
  <si>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</si>
  <si>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</si>
  <si>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</si>
  <si>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</si>
  <si>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</si>
  <si>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</si>
  <si>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</si>
  <si>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</si>
  <si>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</si>
  <si>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</si>
  <si>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</si>
  <si>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</si>
  <si>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</si>
  <si>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</si>
  <si>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</si>
  <si>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</si>
  <si>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</si>
  <si>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</si>
  <si>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</si>
  <si>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</si>
  <si>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</si>
  <si>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</si>
  <si>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</si>
  <si>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</si>
  <si>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</si>
  <si>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</si>
  <si>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</si>
  <si>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</si>
  <si>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</si>
  <si>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</si>
  <si>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</si>
  <si>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</si>
  <si>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</si>
  <si>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</si>
  <si>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</si>
  <si>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</si>
  <si>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</si>
  <si>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</si>
  <si>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</si>
  <si>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</si>
  <si>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</si>
  <si>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</si>
  <si>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</si>
  <si>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</si>
  <si>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</si>
  <si>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</si>
  <si>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</si>
  <si>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</si>
  <si>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</si>
  <si>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</si>
  <si>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</si>
  <si>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</si>
  <si>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</si>
  <si>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</si>
  <si>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</si>
  <si>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</si>
  <si>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</si>
  <si>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</si>
  <si>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</si>
  <si>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</si>
  <si>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</si>
  <si>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</si>
  <si>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</si>
  <si>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</si>
  <si>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</si>
  <si>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</si>
  <si>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</si>
  <si>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</si>
  <si>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</si>
  <si>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</si>
  <si>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</si>
  <si>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</si>
  <si>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</si>
  <si>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</si>
  <si>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</si>
  <si>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</si>
  <si>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</si>
  <si>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</si>
  <si>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</si>
  <si>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</si>
  <si>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</si>
  <si>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</si>
  <si>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</si>
  <si>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</si>
  <si>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</si>
  <si>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</si>
  <si>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</si>
  <si>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</si>
  <si>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</si>
  <si>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</si>
  <si>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</si>
  <si>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</si>
  <si>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</si>
  <si>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</si>
  <si>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</si>
  <si>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</si>
  <si>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</si>
  <si>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</si>
  <si>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</si>
  <si>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</si>
  <si>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</si>
  <si>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</si>
  <si>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</si>
  <si>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</si>
  <si>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</si>
  <si>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</si>
  <si>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</si>
  <si>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</si>
  <si>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</si>
  <si>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</si>
  <si>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</si>
  <si>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</si>
  <si>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</si>
  <si>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</si>
  <si>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</si>
  <si>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</si>
  <si>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</si>
  <si>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</si>
  <si>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</si>
  <si>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</si>
  <si>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</si>
  <si>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</si>
  <si>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</si>
  <si>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</si>
  <si>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</si>
  <si>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</si>
  <si>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</si>
  <si>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</si>
  <si>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</si>
  <si>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</si>
  <si>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</si>
  <si>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</si>
  <si>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</si>
  <si>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</si>
  <si>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</si>
  <si>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</si>
  <si>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</si>
  <si>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</si>
  <si>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</si>
  <si>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</si>
  <si>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</si>
  <si>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</si>
  <si>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</si>
  <si>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</si>
  <si>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</si>
  <si>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</si>
  <si>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</si>
  <si>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</si>
  <si>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</si>
  <si>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</si>
  <si>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</si>
  <si>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</si>
  <si>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</si>
  <si>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</si>
  <si>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</si>
  <si>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</si>
  <si>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</si>
  <si>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</si>
  <si>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</si>
  <si>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</si>
  <si>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</si>
  <si>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</si>
  <si>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</si>
  <si>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</si>
  <si>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</si>
  <si>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</si>
  <si>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</si>
  <si>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</si>
  <si>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</si>
  <si>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</si>
  <si>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</si>
  <si>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</si>
  <si>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</si>
  <si>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</si>
  <si>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</si>
  <si>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</si>
  <si>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</si>
  <si>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</si>
  <si>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</si>
  <si>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</si>
  <si>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</si>
  <si>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</si>
  <si>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</si>
  <si>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</si>
  <si>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</si>
  <si>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</si>
  <si>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</si>
  <si>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</si>
  <si>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</si>
  <si>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</si>
  <si>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</si>
  <si>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</si>
  <si>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</si>
  <si>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</si>
  <si>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</si>
  <si>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</si>
  <si>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</si>
  <si>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</si>
  <si>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</si>
  <si>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</si>
  <si>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</si>
  <si>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</si>
  <si>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</si>
  <si>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</si>
  <si>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</si>
  <si>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</si>
  <si>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</si>
  <si>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</si>
  <si>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</si>
  <si>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</si>
  <si>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</si>
  <si>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</si>
  <si>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</si>
  <si>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</si>
  <si>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</si>
  <si>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</si>
  <si>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</si>
  <si>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</si>
  <si>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</si>
  <si>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</si>
  <si>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</si>
  <si>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</si>
  <si>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</si>
  <si>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</si>
  <si>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</si>
  <si>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</si>
  <si>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</si>
  <si>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</si>
  <si>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</si>
  <si>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</si>
  <si>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</si>
  <si>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</si>
  <si>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</si>
  <si>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</si>
  <si>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</si>
  <si>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</si>
  <si>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</si>
  <si>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</si>
  <si>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</si>
  <si>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</si>
  <si>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</si>
  <si>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</si>
  <si>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</si>
  <si>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</si>
  <si>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</si>
  <si>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</si>
  <si>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</si>
  <si>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</si>
  <si>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</si>
  <si>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</si>
  <si>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</si>
  <si>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</si>
  <si>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</si>
  <si>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</si>
  <si>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</si>
  <si>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</si>
  <si>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</si>
  <si>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</si>
  <si>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</si>
  <si>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</si>
  <si>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</si>
  <si>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</si>
  <si>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</si>
  <si>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</si>
  <si>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</si>
  <si>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</si>
  <si>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</si>
  <si>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</si>
  <si>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</si>
  <si>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</si>
  <si>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</si>
  <si>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</si>
  <si>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</si>
  <si>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</si>
  <si>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</si>
  <si>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</si>
  <si>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</si>
  <si>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</si>
  <si>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</si>
  <si>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</si>
  <si>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</si>
  <si>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</si>
  <si>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</si>
  <si>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</si>
  <si>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</si>
  <si>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</si>
  <si>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</si>
  <si>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</si>
  <si>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</si>
  <si>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</si>
  <si>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</si>
  <si>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</si>
  <si>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</si>
  <si>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</si>
  <si>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</si>
  <si>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</si>
  <si>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</si>
  <si>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</si>
  <si>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</si>
  <si>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</si>
  <si>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</si>
  <si>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</si>
  <si>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</si>
  <si>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</si>
  <si>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</si>
  <si>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</si>
  <si>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</si>
  <si>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</si>
  <si>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</si>
  <si>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</si>
  <si>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</si>
  <si>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</si>
  <si>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</si>
  <si>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</si>
  <si>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</si>
  <si>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</si>
  <si>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</si>
  <si>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</si>
  <si>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</si>
  <si>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</si>
  <si>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</si>
  <si>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</si>
  <si>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</si>
  <si>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</si>
  <si>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</si>
  <si>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</si>
  <si>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</si>
  <si>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</si>
  <si>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</si>
  <si>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</si>
  <si>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</si>
  <si>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</si>
  <si>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</si>
  <si>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</si>
  <si>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</si>
  <si>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</si>
  <si>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</si>
  <si>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</si>
  <si>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</si>
  <si>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</si>
  <si>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</si>
  <si>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</si>
  <si>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</si>
  <si>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</si>
  <si>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</si>
  <si>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</si>
  <si>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</si>
  <si>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</si>
  <si>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</si>
  <si>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</si>
  <si>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</si>
  <si>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</si>
  <si>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</si>
  <si>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</si>
  <si>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</si>
  <si>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</si>
  <si>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</si>
  <si>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</si>
  <si>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</si>
  <si>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</si>
  <si>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</si>
  <si>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</si>
  <si>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</si>
  <si>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</si>
  <si>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</si>
  <si>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</si>
  <si>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</si>
  <si>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</si>
  <si>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</si>
  <si>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</si>
  <si>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</si>
  <si>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</si>
  <si>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</si>
  <si>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</si>
  <si>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</si>
  <si>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</si>
  <si>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</si>
  <si>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</si>
  <si>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</si>
  <si>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</si>
  <si>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</si>
  <si>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</si>
  <si>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</si>
  <si>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</si>
  <si>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</si>
  <si>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</si>
  <si>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</si>
  <si>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</si>
  <si>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</si>
  <si>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</si>
  <si>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</si>
  <si>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</si>
  <si>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</si>
  <si>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</si>
  <si>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</si>
  <si>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</si>
  <si>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</si>
  <si>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</si>
  <si>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</si>
  <si>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</si>
  <si>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</si>
  <si>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</si>
  <si>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</si>
  <si>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</si>
  <si>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</si>
  <si>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</si>
  <si>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</si>
  <si>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</si>
  <si>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</si>
  <si>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</si>
  <si>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</si>
  <si>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</si>
  <si>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</si>
  <si>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</si>
  <si>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</si>
  <si>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</si>
  <si>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</si>
  <si>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</si>
  <si>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</si>
  <si>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</si>
  <si>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</si>
  <si>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</si>
  <si>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</si>
  <si>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</si>
  <si>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</si>
  <si>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</si>
  <si>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</si>
  <si>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</si>
  <si>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</si>
  <si>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</si>
  <si>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</si>
  <si>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</si>
  <si>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</si>
  <si>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</si>
  <si>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</si>
  <si>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</si>
  <si>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</si>
  <si>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</si>
  <si>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</si>
  <si>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</si>
  <si>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</si>
  <si>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</si>
  <si>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</si>
  <si>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</si>
  <si>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</si>
  <si>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</si>
  <si>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</si>
  <si>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</si>
  <si>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</si>
  <si>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</si>
  <si>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</si>
  <si>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</si>
  <si>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</si>
  <si>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</si>
  <si>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</si>
  <si>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</si>
  <si>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</si>
  <si>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</si>
  <si>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</si>
  <si>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</si>
  <si>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</si>
  <si>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</si>
  <si>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</si>
  <si>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</si>
  <si>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</si>
  <si>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</si>
  <si>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</si>
  <si>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</si>
  <si>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</si>
  <si>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</si>
  <si>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</si>
  <si>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</si>
  <si>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</si>
  <si>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</si>
  <si>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</si>
  <si>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</si>
  <si>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</si>
  <si>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</si>
  <si>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</si>
  <si>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</si>
  <si>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</si>
  <si>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</si>
  <si>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</si>
  <si>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</si>
  <si>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</si>
  <si>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</si>
  <si>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</si>
  <si>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</si>
  <si>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</si>
  <si>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</si>
  <si>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</si>
  <si>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</si>
  <si>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</si>
  <si>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</si>
  <si>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</si>
  <si>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</si>
  <si>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</si>
  <si>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</si>
  <si>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</si>
  <si>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</si>
  <si>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</si>
  <si>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</si>
  <si>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</si>
  <si>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</si>
  <si>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</si>
  <si>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</si>
  <si>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</si>
  <si>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</si>
  <si>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</si>
  <si>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</si>
  <si>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</si>
  <si>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</si>
  <si>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</si>
  <si>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</si>
  <si>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</si>
  <si>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</si>
  <si>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</si>
  <si>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</si>
  <si>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</si>
  <si>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</si>
  <si>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</si>
  <si>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</si>
  <si>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</si>
  <si>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</si>
  <si>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</si>
  <si>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</si>
  <si>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</si>
  <si>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</si>
  <si>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</si>
  <si>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</si>
  <si>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</si>
  <si>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</si>
  <si>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</si>
  <si>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</si>
  <si>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</si>
  <si>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</si>
  <si>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</si>
  <si>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</si>
  <si>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</si>
  <si>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</si>
  <si>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</si>
  <si>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</si>
  <si>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</si>
  <si>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</si>
  <si>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</si>
  <si>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</si>
  <si>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</si>
  <si>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</si>
  <si>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</si>
  <si>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</si>
  <si>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</si>
  <si>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</si>
  <si>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</si>
  <si>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</si>
  <si>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</si>
  <si>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</si>
  <si>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</si>
  <si>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</si>
  <si>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</si>
  <si>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</si>
  <si>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</si>
  <si>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</si>
  <si>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</si>
  <si>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</si>
  <si>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</si>
  <si>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</si>
  <si>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</si>
  <si>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</si>
  <si>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</si>
  <si>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</si>
  <si>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</si>
  <si>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</si>
  <si>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</si>
  <si>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</si>
  <si>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</si>
  <si>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</si>
  <si>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</si>
  <si>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</si>
  <si>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</si>
  <si>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</si>
  <si>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</si>
  <si>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</si>
  <si>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</si>
  <si>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</si>
  <si>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</si>
  <si>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</si>
  <si>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</si>
  <si>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</si>
  <si>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</si>
  <si>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</si>
  <si>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</si>
  <si>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</si>
  <si>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</si>
  <si>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</si>
  <si>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</si>
  <si>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</si>
  <si>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</si>
  <si>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</si>
  <si>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</si>
  <si>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</si>
  <si>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</si>
  <si>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</si>
  <si>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</si>
  <si>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</si>
  <si>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</si>
  <si>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</si>
  <si>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</si>
  <si>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</si>
  <si>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</si>
  <si>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</si>
  <si>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</si>
  <si>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</si>
  <si>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</si>
  <si>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</si>
  <si>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</si>
  <si>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</si>
  <si>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</si>
  <si>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</si>
  <si>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</si>
  <si>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</si>
  <si>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</si>
  <si>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</si>
  <si>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</si>
  <si>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</si>
  <si>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</si>
  <si>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</si>
  <si>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</si>
  <si>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</si>
  <si>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</si>
  <si>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</si>
  <si>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</si>
  <si>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</si>
  <si>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</si>
  <si>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</si>
  <si>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</si>
  <si>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</si>
  <si>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</si>
  <si>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</si>
  <si>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</si>
  <si>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</si>
  <si>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</si>
  <si>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</si>
  <si>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</si>
  <si>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</si>
  <si>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</si>
  <si>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</si>
  <si>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</si>
  <si>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</si>
  <si>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</si>
  <si>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</si>
  <si>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</si>
  <si>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</si>
  <si>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</si>
  <si>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</si>
  <si>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</si>
  <si>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</si>
  <si>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</si>
  <si>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</si>
  <si>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</si>
  <si>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</si>
  <si>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</si>
  <si>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</si>
  <si>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</si>
  <si>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</si>
  <si>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</si>
  <si>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</si>
  <si>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</si>
  <si>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</si>
  <si>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</si>
  <si>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</si>
  <si>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</si>
  <si>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</si>
  <si>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</si>
  <si>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</si>
  <si>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</si>
  <si>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</si>
  <si>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</si>
  <si>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</si>
  <si>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</si>
  <si>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</si>
  <si>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</si>
  <si>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</si>
  <si>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</si>
  <si>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</si>
  <si>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</si>
  <si>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</si>
  <si>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</si>
  <si>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</si>
  <si>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</si>
  <si>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</si>
  <si>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</si>
  <si>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</si>
  <si>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</si>
  <si>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</si>
  <si>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</si>
  <si>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</si>
  <si>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</si>
  <si>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</si>
  <si>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</si>
  <si>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</si>
  <si>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</si>
  <si>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</si>
  <si>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</si>
  <si>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</si>
  <si>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</si>
  <si>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</si>
  <si>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</si>
  <si>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</si>
  <si>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</si>
  <si>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</si>
  <si>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</si>
  <si>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</si>
  <si>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</si>
  <si>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</si>
  <si>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</si>
  <si>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</si>
  <si>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</si>
  <si>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</si>
  <si>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</si>
  <si>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</si>
  <si>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</si>
  <si>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</si>
  <si>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</si>
  <si>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</si>
  <si>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</si>
  <si>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</si>
  <si>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</si>
  <si>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</si>
  <si>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</si>
  <si>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</si>
  <si>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</si>
  <si>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</si>
  <si>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</si>
  <si>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</si>
  <si>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</si>
  <si>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</si>
  <si>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</si>
  <si>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</si>
  <si>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</si>
  <si>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</si>
  <si>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</si>
  <si>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</si>
  <si>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</si>
  <si>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</si>
  <si>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</si>
  <si>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</si>
  <si>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</si>
  <si>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</si>
  <si>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</si>
  <si>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</si>
  <si>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</si>
  <si>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</si>
  <si>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</si>
  <si>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</si>
  <si>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</si>
  <si>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</si>
  <si>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</si>
  <si>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</si>
  <si>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</si>
  <si>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</si>
  <si>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</si>
  <si>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</si>
  <si>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</si>
  <si>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</si>
  <si>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</si>
  <si>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</si>
  <si>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</si>
  <si>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</si>
  <si>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</si>
  <si>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</si>
  <si>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</si>
  <si>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</si>
  <si>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</si>
  <si>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</si>
  <si>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</si>
  <si>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</si>
  <si>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</si>
  <si>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</si>
  <si>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</si>
  <si>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</si>
  <si>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</si>
  <si>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</si>
  <si>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</si>
  <si>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</si>
  <si>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</si>
  <si>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</si>
  <si>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</si>
  <si>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</si>
  <si>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</si>
  <si>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</si>
  <si>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</si>
  <si>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</si>
  <si>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</si>
  <si>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</si>
  <si>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</si>
  <si>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</si>
  <si>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</si>
  <si>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</si>
  <si>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</si>
  <si>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</si>
  <si>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</si>
  <si>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</si>
  <si>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</si>
  <si>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</si>
  <si>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</si>
  <si>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</si>
  <si>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</si>
  <si>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</si>
  <si>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</si>
  <si>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</si>
  <si>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</si>
  <si>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</si>
  <si>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</si>
  <si>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</si>
  <si>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</si>
  <si>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</si>
  <si>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</si>
  <si>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</si>
  <si>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</si>
  <si>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</si>
  <si>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</si>
  <si>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</si>
  <si>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</si>
  <si>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</si>
  <si>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</si>
  <si>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</si>
  <si>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</si>
  <si>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</si>
  <si>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</si>
  <si>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</si>
  <si>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</si>
  <si>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</si>
  <si>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</si>
  <si>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</si>
  <si>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</si>
  <si>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</si>
  <si>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</si>
  <si>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</si>
  <si>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</si>
  <si>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</si>
  <si>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</si>
  <si>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</si>
  <si>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</si>
  <si>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</si>
  <si>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</si>
  <si>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</si>
  <si>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</si>
  <si>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</si>
  <si>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</si>
  <si>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</si>
  <si>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</si>
  <si>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</si>
  <si>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</si>
  <si>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</si>
  <si>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</si>
  <si>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</si>
  <si>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</si>
  <si>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</si>
  <si>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</si>
  <si>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</si>
  <si>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</si>
  <si>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</si>
  <si>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</si>
  <si>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</si>
  <si>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</si>
  <si>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</si>
  <si>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</si>
  <si>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</si>
  <si>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</si>
  <si>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</si>
  <si>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</si>
  <si>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</si>
  <si>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</si>
  <si>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</si>
  <si>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</si>
  <si>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</si>
  <si>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</si>
  <si>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</si>
  <si>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</si>
  <si>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</si>
  <si>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</si>
  <si>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</si>
  <si>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</si>
  <si>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</si>
  <si>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</si>
  <si>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</si>
  <si>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</si>
  <si>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</si>
  <si>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</si>
  <si>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</si>
  <si>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</si>
  <si>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</si>
  <si>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</si>
  <si>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</si>
  <si>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</si>
  <si>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</si>
  <si>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</si>
  <si>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</si>
  <si>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</si>
  <si>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</si>
  <si>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</si>
  <si>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</si>
  <si>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</si>
  <si>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</si>
  <si>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</si>
  <si>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</si>
  <si>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</si>
  <si>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</si>
  <si>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</si>
  <si>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</si>
  <si>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</si>
  <si>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</si>
  <si>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</si>
  <si>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</si>
  <si>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</si>
  <si>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</si>
  <si>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</si>
  <si>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</si>
  <si>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</si>
  <si>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</si>
  <si>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</si>
  <si>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</si>
  <si>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</si>
  <si>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</si>
  <si>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</si>
  <si>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</si>
  <si>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</si>
  <si>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</si>
  <si>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</si>
  <si>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</si>
  <si>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</si>
  <si>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</si>
  <si>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</si>
  <si>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</si>
  <si>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</si>
  <si>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</si>
  <si>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</si>
  <si>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</si>
  <si>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</si>
  <si>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</si>
  <si>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</si>
  <si>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</si>
  <si>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</si>
  <si>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</si>
  <si>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</si>
  <si>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</si>
  <si>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</si>
  <si>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</si>
  <si>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</si>
  <si>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</si>
  <si>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</si>
  <si>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</si>
  <si>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</si>
  <si>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</si>
  <si>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</si>
  <si>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</si>
  <si>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</si>
  <si>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</si>
  <si>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</si>
  <si>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</si>
  <si>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</si>
  <si>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</si>
  <si>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</si>
  <si>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</si>
  <si>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</si>
  <si>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</si>
  <si>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</si>
  <si>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</si>
  <si>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</si>
  <si>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</si>
  <si>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</si>
  <si>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</si>
  <si>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</si>
  <si>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</si>
  <si>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</si>
  <si>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</si>
  <si>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</si>
  <si>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</si>
  <si>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</si>
  <si>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</si>
  <si>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</si>
  <si>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</si>
  <si>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</si>
  <si>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</si>
  <si>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</si>
  <si>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</si>
  <si>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</si>
  <si>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</si>
  <si>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</si>
  <si>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</si>
  <si>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</si>
  <si>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</si>
  <si>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</si>
  <si>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</si>
  <si>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</si>
  <si>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</si>
  <si>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</si>
  <si>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</si>
  <si>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</si>
  <si>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</si>
  <si>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</si>
  <si>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</si>
  <si>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</si>
  <si>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</si>
  <si>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</si>
  <si>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</si>
  <si>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</si>
  <si>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</si>
  <si>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</si>
  <si>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</si>
  <si>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</si>
  <si>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</si>
  <si>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</si>
  <si>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</si>
  <si>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</si>
  <si>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</si>
  <si>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</si>
  <si>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</si>
  <si>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</si>
  <si>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</si>
  <si>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</si>
  <si>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</si>
  <si>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</si>
  <si>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</si>
  <si>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</si>
  <si>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</si>
  <si>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</si>
  <si>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</si>
  <si>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</si>
  <si>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</si>
  <si>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</si>
  <si>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</si>
  <si>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</si>
  <si>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</si>
  <si>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</si>
  <si>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</si>
  <si>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</si>
  <si>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</si>
  <si>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</si>
  <si>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</si>
  <si>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</si>
  <si>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</si>
  <si>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</si>
  <si>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</si>
  <si>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</si>
  <si>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</si>
  <si>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</si>
  <si>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</si>
  <si>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</si>
  <si>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</si>
  <si>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</si>
  <si>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</si>
  <si>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</si>
  <si>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</si>
  <si>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</si>
  <si>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</si>
  <si>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</si>
  <si>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</si>
  <si>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</si>
  <si>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</si>
  <si>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</si>
  <si>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</si>
  <si>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</si>
  <si>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</si>
  <si>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</si>
  <si>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</si>
  <si>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</si>
  <si>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</si>
  <si>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</si>
  <si>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</si>
  <si>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</si>
  <si>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</si>
  <si>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</si>
  <si>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</si>
  <si>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</si>
  <si>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</si>
  <si>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</si>
  <si>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</si>
  <si>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</si>
  <si>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</si>
  <si>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</si>
  <si>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</si>
  <si>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</si>
  <si>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</si>
  <si>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</si>
  <si>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</si>
  <si>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</si>
  <si>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</si>
  <si>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</si>
  <si>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</si>
  <si>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</si>
  <si>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</si>
  <si>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</si>
  <si>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</si>
  <si>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</si>
  <si>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</si>
  <si>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</si>
  <si>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</si>
  <si>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</si>
  <si>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</si>
  <si>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</si>
  <si>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</si>
  <si>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</si>
  <si>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</si>
  <si>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</si>
  <si>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</si>
  <si>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</si>
  <si>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</si>
  <si>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</si>
  <si>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</si>
  <si>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</si>
  <si>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</si>
  <si>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</si>
  <si>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</si>
  <si>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</si>
  <si>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</si>
  <si>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</si>
  <si>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</si>
  <si>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</si>
  <si>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</si>
  <si>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</si>
  <si>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</si>
  <si>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</si>
  <si>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</si>
  <si>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</si>
  <si>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</si>
  <si>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</si>
  <si>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</si>
  <si>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</si>
  <si>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</si>
  <si>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</si>
  <si>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</si>
  <si>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</si>
  <si>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</si>
  <si>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</si>
  <si>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</si>
  <si>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</si>
  <si>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</si>
  <si>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</si>
  <si>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</si>
  <si>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</si>
  <si>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</si>
  <si>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</si>
  <si>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</si>
  <si>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</si>
  <si>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</si>
  <si>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</si>
  <si>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</si>
  <si>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</si>
  <si>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</si>
  <si>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</si>
  <si>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</si>
  <si>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</si>
  <si>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</si>
  <si>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</si>
  <si>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</si>
  <si>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</si>
  <si>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</si>
  <si>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</si>
  <si>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</si>
  <si>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</si>
  <si>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</si>
  <si>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</si>
  <si>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</si>
  <si>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</si>
  <si>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</si>
  <si>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</si>
  <si>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</si>
  <si>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</si>
  <si>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</si>
  <si>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</si>
  <si>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</si>
  <si>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</si>
  <si>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</si>
  <si>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</si>
  <si>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</si>
  <si>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</si>
  <si>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</si>
  <si>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</si>
  <si>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</si>
  <si>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</si>
  <si>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</si>
  <si>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</si>
  <si>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</si>
  <si>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</si>
  <si>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</si>
  <si>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</si>
  <si>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</si>
  <si>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</si>
  <si>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</si>
  <si>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</si>
  <si>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</si>
  <si>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</si>
  <si>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</si>
  <si>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</si>
  <si>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</si>
  <si>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</si>
  <si>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</si>
  <si>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</si>
  <si>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</si>
  <si>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</si>
  <si>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</si>
  <si>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</si>
  <si>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</si>
  <si>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</si>
  <si>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</si>
  <si>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</si>
  <si>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</si>
  <si>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</si>
  <si>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</si>
  <si>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</si>
  <si>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</si>
  <si>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</si>
  <si>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</si>
  <si>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</si>
  <si>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</si>
  <si>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</si>
  <si>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</si>
  <si>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</si>
  <si>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</si>
  <si>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</si>
  <si>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</si>
  <si>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</si>
  <si>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</si>
  <si>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</si>
  <si>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</si>
  <si>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</si>
  <si>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</si>
  <si>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</si>
  <si>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</si>
  <si>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</si>
  <si>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</si>
  <si>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</si>
  <si>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</si>
  <si>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</si>
  <si>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</si>
  <si>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</si>
  <si>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</si>
  <si>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</si>
  <si>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</si>
  <si>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</si>
  <si>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</si>
  <si>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</si>
  <si>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</si>
  <si>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</si>
  <si>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</si>
  <si>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</si>
  <si>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</si>
  <si>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</si>
  <si>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</si>
  <si>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</si>
  <si>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</si>
  <si>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</si>
  <si>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</si>
  <si>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</si>
  <si>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</si>
  <si>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</si>
  <si>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</si>
  <si>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</si>
  <si>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</si>
  <si>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</si>
  <si>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</si>
  <si>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</si>
  <si>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</si>
  <si>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</si>
  <si>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</si>
  <si>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</si>
  <si>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</si>
  <si>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</si>
  <si>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</si>
  <si>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</si>
  <si>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</si>
  <si>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</si>
  <si>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</si>
  <si>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</si>
  <si>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</si>
  <si>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</si>
  <si>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</si>
  <si>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</si>
  <si>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</si>
  <si>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</si>
  <si>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</si>
  <si>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</si>
  <si>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</si>
  <si>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</si>
  <si>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</si>
  <si>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</si>
  <si>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</si>
  <si>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</si>
  <si>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</si>
  <si>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</si>
  <si>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</si>
  <si>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</si>
  <si>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</si>
  <si>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</si>
  <si>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</si>
  <si>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</si>
  <si>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</si>
  <si>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</si>
  <si>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</si>
  <si>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</si>
  <si>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</si>
  <si>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</si>
  <si>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</si>
  <si>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</si>
  <si>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</si>
  <si>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</si>
  <si>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</si>
  <si>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</si>
  <si>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</si>
  <si>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</si>
  <si>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</si>
  <si>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</si>
  <si>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</si>
  <si>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</si>
  <si>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</si>
  <si>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</si>
  <si>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</si>
  <si>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</si>
  <si>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</si>
  <si>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</si>
  <si>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</si>
  <si>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</si>
  <si>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</si>
  <si>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</si>
  <si>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</si>
  <si>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</si>
  <si>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</si>
  <si>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</si>
  <si>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</si>
  <si>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</si>
  <si>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</si>
  <si>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</si>
  <si>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</si>
  <si>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</si>
  <si>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</si>
  <si>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</si>
  <si>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</si>
  <si>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</si>
  <si>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</si>
  <si>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</si>
  <si>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</si>
  <si>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</si>
  <si>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</si>
  <si>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</si>
  <si>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</si>
  <si>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</si>
  <si>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</si>
  <si>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</si>
  <si>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</si>
  <si>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</si>
  <si>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</si>
  <si>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</si>
  <si>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</si>
  <si>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</si>
  <si>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</si>
  <si>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</si>
  <si>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</si>
  <si>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</si>
  <si>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</si>
  <si>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</si>
  <si>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</si>
  <si>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</si>
  <si>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</si>
  <si>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</si>
  <si>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</si>
  <si>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</si>
  <si>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</si>
  <si>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</si>
  <si>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</si>
  <si>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</si>
  <si>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</si>
  <si>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</si>
  <si>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</si>
  <si>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</si>
  <si>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</si>
  <si>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</si>
  <si>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</si>
  <si>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</si>
  <si>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</si>
  <si>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</si>
  <si>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</si>
  <si>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</si>
  <si>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</si>
  <si>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</si>
  <si>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</si>
  <si>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</si>
  <si>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</si>
  <si>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</si>
  <si>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</si>
  <si>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</si>
  <si>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</si>
  <si>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</si>
  <si>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</si>
  <si>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</si>
  <si>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</si>
  <si>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</si>
  <si>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</si>
  <si>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</si>
  <si>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</si>
  <si>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</si>
  <si>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</si>
  <si>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</si>
  <si>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</si>
  <si>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</si>
  <si>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</si>
  <si>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</si>
  <si>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</si>
  <si>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</si>
  <si>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</si>
  <si>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</si>
  <si>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</si>
  <si>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</si>
  <si>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</si>
  <si>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</si>
  <si>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</si>
  <si>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</si>
  <si>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</si>
  <si>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</si>
  <si>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</si>
  <si>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</si>
  <si>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</si>
  <si>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</si>
  <si>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</si>
  <si>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</si>
  <si>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</si>
  <si>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</si>
  <si>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</si>
  <si>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</si>
  <si>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</si>
  <si>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</si>
  <si>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</si>
  <si>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</si>
  <si>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</si>
  <si>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</si>
  <si>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</si>
  <si>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</si>
  <si>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</si>
  <si>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</si>
  <si>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</si>
  <si>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</si>
  <si>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</si>
  <si>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</si>
  <si>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</si>
  <si>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</si>
  <si>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</si>
  <si>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</si>
  <si>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</si>
  <si>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</si>
  <si>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</si>
  <si>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</si>
  <si>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</si>
  <si>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</si>
  <si>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</si>
  <si>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</si>
  <si>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</si>
  <si>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</si>
  <si>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</si>
  <si>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</si>
  <si>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</si>
  <si>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</si>
  <si>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</si>
  <si>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</si>
  <si>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</si>
  <si>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</si>
  <si>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</si>
  <si>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</si>
  <si>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</si>
  <si>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</si>
  <si>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</si>
  <si>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</si>
  <si>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</si>
  <si>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</si>
  <si>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</si>
  <si>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</si>
  <si>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</si>
  <si>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</si>
  <si>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</si>
  <si>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</si>
  <si>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</si>
  <si>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</si>
  <si>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</si>
  <si>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</si>
  <si>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</si>
  <si>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</si>
  <si>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</si>
  <si>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</si>
  <si>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</si>
  <si>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</si>
  <si>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</si>
  <si>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</si>
  <si>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</si>
  <si>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</si>
  <si>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</si>
  <si>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</si>
  <si>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</si>
  <si>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</si>
  <si>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</si>
  <si>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</si>
  <si>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</si>
  <si>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</si>
  <si>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</si>
  <si>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</si>
  <si>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</si>
  <si>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</si>
  <si>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</si>
  <si>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</si>
  <si>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</si>
  <si>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</si>
  <si>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</si>
  <si>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</si>
  <si>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</si>
  <si>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</si>
  <si>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</si>
  <si>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</si>
  <si>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</si>
  <si>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</si>
  <si>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</si>
  <si>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</si>
  <si>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</si>
  <si>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</si>
  <si>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</si>
  <si>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</si>
  <si>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</si>
  <si>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</si>
  <si>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</si>
  <si>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</si>
  <si>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</si>
  <si>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</si>
  <si>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</si>
  <si>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</si>
  <si>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</si>
  <si>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</si>
  <si>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</si>
  <si>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</si>
  <si>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</si>
  <si>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</si>
  <si>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</si>
  <si>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</si>
  <si>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</si>
  <si>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</si>
  <si>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</si>
  <si>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</si>
  <si>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</si>
  <si>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</si>
  <si>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</si>
  <si>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</si>
  <si>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</si>
  <si>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</si>
  <si>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</si>
  <si>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</si>
  <si>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</si>
  <si>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</si>
  <si>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</si>
  <si>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</si>
  <si>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</si>
  <si>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</si>
  <si>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</si>
  <si>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</si>
  <si>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</si>
  <si>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</si>
  <si>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</si>
  <si>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</si>
  <si>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</si>
  <si>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</si>
  <si>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</si>
  <si>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</si>
  <si>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</si>
  <si>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</si>
  <si>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</si>
  <si>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</si>
  <si>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</si>
  <si>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</si>
  <si>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</si>
  <si>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</si>
  <si>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</si>
  <si>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</si>
  <si>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</si>
  <si>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</si>
  <si>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</si>
  <si>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</si>
  <si>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</si>
  <si>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</si>
  <si>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</si>
  <si>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</si>
  <si>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</si>
  <si>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</si>
  <si>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</si>
  <si>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</si>
  <si>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</si>
  <si>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</si>
  <si>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</si>
  <si>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</si>
  <si>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</si>
  <si>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</si>
  <si>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</si>
  <si>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</si>
  <si>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</si>
  <si>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</si>
  <si>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</si>
  <si>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</si>
  <si>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</si>
  <si>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</si>
  <si>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</si>
  <si>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</si>
  <si>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</si>
  <si>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</si>
  <si>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</si>
  <si>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</si>
  <si>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</si>
  <si>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</si>
  <si>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</si>
  <si>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</si>
  <si>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</si>
  <si>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</si>
  <si>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</si>
  <si>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</si>
  <si>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</si>
  <si>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</si>
  <si>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</si>
  <si>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</si>
  <si>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</si>
  <si>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</si>
  <si>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</si>
  <si>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</si>
  <si>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</si>
  <si>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</si>
  <si>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</si>
  <si>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</si>
  <si>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</si>
  <si>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</si>
  <si>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</si>
  <si>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</si>
  <si>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</si>
  <si>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</si>
  <si>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</si>
  <si>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</si>
  <si>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</si>
  <si>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</si>
  <si>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</si>
  <si>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</si>
  <si>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</si>
  <si>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</si>
  <si>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</si>
  <si>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</si>
  <si>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</si>
  <si>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</si>
  <si>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</si>
  <si>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</si>
  <si>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</si>
  <si>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</si>
  <si>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</si>
  <si>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</si>
  <si>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</si>
  <si>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</si>
  <si>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</si>
  <si>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</si>
  <si>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</si>
  <si>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</si>
  <si>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</si>
  <si>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</si>
  <si>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</si>
  <si>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</si>
  <si>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</si>
  <si>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</si>
  <si>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</si>
  <si>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</si>
  <si>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</si>
  <si>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</si>
  <si>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</si>
  <si>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</si>
  <si>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</si>
  <si>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</si>
  <si>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</si>
  <si>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</si>
  <si>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</si>
  <si>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</si>
  <si>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</si>
  <si>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</si>
  <si>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</si>
  <si>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</si>
  <si>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</si>
  <si>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</si>
  <si>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</si>
  <si>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</si>
  <si>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</si>
  <si>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</si>
  <si>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</si>
  <si>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</si>
  <si>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</si>
  <si>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</si>
  <si>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</si>
  <si>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</si>
  <si>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</si>
  <si>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</si>
  <si>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</si>
  <si>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</si>
  <si>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</si>
  <si>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</si>
  <si>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</si>
  <si>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</si>
  <si>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</si>
  <si>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</si>
  <si>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</si>
  <si>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</si>
  <si>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</si>
  <si>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</si>
  <si>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</si>
  <si>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</si>
  <si>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</si>
  <si>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</si>
  <si>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</si>
  <si>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</si>
  <si>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</si>
  <si>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</si>
  <si>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</si>
  <si>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</si>
  <si>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</si>
  <si>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</si>
  <si>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</si>
  <si>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</si>
  <si>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</si>
  <si>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</si>
  <si>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</si>
  <si>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</si>
  <si>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</si>
  <si>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</si>
  <si>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</si>
  <si>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</si>
  <si>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</si>
  <si>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</si>
  <si>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</si>
  <si>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</si>
  <si>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</si>
  <si>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</si>
  <si>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</si>
  <si>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</si>
  <si>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</si>
  <si>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</si>
  <si>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</si>
  <si>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</si>
  <si>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</si>
  <si>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</si>
  <si>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</si>
  <si>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</si>
  <si>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</si>
  <si>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</si>
  <si>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</si>
  <si>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</si>
  <si>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</si>
  <si>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</si>
  <si>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</si>
  <si>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</si>
  <si>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</si>
  <si>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</si>
  <si>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</si>
  <si>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</si>
  <si>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</si>
  <si>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</si>
  <si>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</si>
  <si>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</si>
  <si>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</si>
  <si>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</si>
  <si>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</si>
  <si>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</si>
  <si>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</si>
  <si>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</si>
  <si>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</si>
  <si>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</si>
  <si>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</si>
  <si>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</si>
  <si>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</si>
  <si>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</si>
  <si>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</si>
  <si>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</si>
  <si>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</si>
  <si>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</si>
  <si>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</si>
  <si>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</si>
  <si>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</si>
  <si>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</si>
  <si>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</si>
  <si>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</si>
  <si>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</si>
  <si>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</si>
  <si>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</si>
  <si>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</si>
  <si>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</si>
  <si>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</si>
  <si>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</si>
  <si>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</si>
  <si>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</si>
  <si>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</si>
  <si>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</si>
  <si>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</si>
  <si>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</si>
  <si>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</si>
  <si>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</si>
  <si>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</si>
  <si>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</si>
  <si>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</si>
  <si>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</si>
  <si>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</si>
  <si>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</si>
  <si>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</si>
  <si>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</si>
  <si>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</si>
  <si>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</si>
  <si>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</si>
  <si>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</si>
  <si>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</si>
  <si>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</si>
  <si>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</si>
  <si>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</si>
  <si>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</si>
  <si>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</si>
  <si>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</si>
  <si>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</si>
  <si>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</si>
  <si>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</si>
  <si>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</si>
  <si>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</si>
  <si>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</si>
  <si>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</si>
  <si>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</si>
  <si>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</si>
  <si>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</si>
  <si>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</si>
  <si>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</si>
  <si>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</si>
  <si>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</si>
  <si>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</si>
  <si>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</si>
  <si>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</si>
  <si>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</si>
  <si>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</si>
  <si>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</si>
  <si>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</si>
  <si>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</si>
  <si>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</si>
  <si>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</si>
  <si>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</si>
  <si>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</si>
  <si>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</si>
  <si>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</si>
  <si>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</si>
  <si>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</si>
  <si>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</si>
  <si>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</si>
  <si>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</si>
  <si>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</si>
  <si>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</si>
  <si>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</si>
  <si>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</si>
  <si>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</si>
  <si>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</si>
  <si>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</si>
  <si>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</si>
  <si>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</si>
  <si>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</si>
  <si>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</si>
  <si>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</si>
  <si>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</si>
  <si>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</si>
  <si>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</si>
  <si>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</si>
  <si>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</si>
  <si>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</si>
  <si>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</si>
  <si>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</si>
  <si>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</si>
  <si>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</si>
  <si>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</si>
  <si>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</si>
  <si>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</si>
  <si>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</si>
  <si>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</si>
  <si>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</si>
  <si>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</si>
  <si>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</si>
  <si>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</si>
  <si>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</si>
  <si>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</si>
  <si>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</si>
  <si>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</si>
  <si>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</si>
  <si>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</si>
  <si>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</si>
  <si>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</si>
  <si>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</si>
  <si>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</si>
  <si>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</si>
  <si>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</si>
  <si>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</si>
  <si>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</si>
  <si>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</si>
  <si>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</si>
  <si>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</si>
  <si>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</si>
  <si>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</si>
  <si>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</si>
  <si>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</si>
  <si>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</si>
  <si>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</si>
  <si>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</si>
  <si>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</si>
  <si>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</si>
  <si>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</si>
  <si>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</si>
  <si>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</si>
  <si>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</si>
  <si>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</si>
  <si>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</si>
  <si>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</si>
  <si>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</si>
  <si>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</si>
  <si>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</si>
  <si>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</si>
  <si>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</si>
  <si>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</si>
  <si>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</si>
  <si>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</si>
  <si>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</si>
  <si>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</si>
  <si>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</si>
  <si>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</si>
  <si>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</si>
  <si>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</si>
  <si>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</si>
  <si>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</si>
  <si>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</si>
  <si>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</si>
  <si>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</si>
  <si>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</si>
  <si>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</si>
  <si>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</si>
  <si>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</si>
  <si>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</si>
  <si>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</si>
  <si>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</si>
  <si>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</si>
  <si>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</si>
  <si>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</si>
  <si>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</si>
  <si>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</si>
  <si>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</si>
  <si>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</si>
  <si>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</si>
  <si>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</si>
  <si>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</si>
  <si>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</si>
  <si>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</si>
  <si>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</si>
  <si>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</si>
  <si>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</si>
  <si>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</si>
  <si>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</si>
  <si>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</si>
  <si>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</si>
  <si>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</si>
  <si>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</si>
  <si>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</si>
  <si>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</si>
  <si>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</si>
  <si>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</si>
  <si>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</si>
  <si>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</si>
  <si>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</si>
  <si>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</si>
  <si>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</si>
  <si>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</si>
  <si>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</si>
  <si>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</si>
  <si>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</si>
  <si>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</si>
  <si>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</si>
  <si>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</si>
  <si>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</si>
  <si>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</si>
  <si>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</si>
  <si>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</si>
  <si>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</si>
  <si>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</si>
  <si>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</si>
  <si>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</si>
  <si>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</si>
  <si>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</si>
  <si>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</si>
  <si>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</si>
  <si>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</si>
  <si>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</si>
  <si>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</si>
  <si>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</si>
  <si>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</si>
  <si>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</si>
  <si>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</si>
  <si>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</si>
  <si>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</si>
  <si>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</si>
  <si>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</si>
  <si>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</si>
  <si>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</si>
  <si>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</si>
  <si>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</si>
  <si>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</si>
  <si>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</si>
  <si>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</si>
  <si>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</si>
  <si>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</si>
  <si>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</si>
  <si>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</si>
  <si>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</si>
  <si>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</si>
  <si>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</si>
  <si>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</si>
  <si>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</si>
  <si>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</si>
  <si>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</si>
  <si>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</si>
  <si>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</si>
  <si>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</si>
  <si>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</si>
  <si>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</si>
  <si>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</si>
  <si>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</si>
  <si>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</si>
  <si>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</si>
  <si>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</si>
  <si>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</si>
  <si>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</si>
  <si>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</si>
  <si>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</si>
  <si>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</si>
  <si>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</si>
  <si>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</si>
  <si>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</si>
  <si>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</si>
  <si>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</si>
  <si>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</si>
  <si>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</si>
  <si>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</si>
  <si>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</si>
  <si>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</si>
  <si>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</si>
  <si>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</si>
  <si>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</si>
  <si>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</si>
  <si>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</si>
  <si>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</si>
  <si>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</si>
  <si>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</si>
  <si>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</si>
  <si>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</si>
  <si>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</si>
  <si>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</si>
  <si>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</si>
  <si>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</si>
  <si>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</si>
  <si>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</si>
  <si>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</si>
  <si>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</si>
  <si>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</si>
  <si>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</si>
  <si>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</si>
  <si>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</si>
  <si>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</si>
  <si>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</si>
  <si>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</si>
  <si>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</si>
  <si>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</si>
  <si>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</si>
  <si>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</si>
  <si>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</si>
  <si>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</si>
  <si>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</si>
  <si>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</si>
  <si>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</si>
  <si>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</si>
  <si>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</si>
  <si>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</si>
  <si>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</si>
  <si>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</si>
  <si>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</si>
  <si>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</si>
  <si>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</si>
  <si>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</si>
  <si>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</si>
  <si>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</si>
  <si>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</si>
  <si>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</si>
  <si>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</si>
  <si>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</si>
  <si>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</si>
  <si>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</si>
  <si>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</si>
  <si>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</si>
  <si>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</si>
  <si>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</si>
  <si>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</si>
  <si>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</si>
  <si>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</si>
  <si>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</si>
  <si>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</si>
  <si>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</si>
  <si>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</si>
  <si>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</si>
  <si>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</si>
  <si>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</si>
  <si>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</si>
  <si>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</si>
  <si>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</si>
  <si>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</si>
  <si>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</si>
  <si>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</si>
  <si>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</si>
  <si>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</si>
  <si>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</si>
  <si>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</si>
  <si>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</si>
  <si>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</si>
  <si>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</si>
  <si>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</si>
  <si>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</si>
  <si>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</si>
  <si>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</si>
  <si>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</si>
  <si>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</si>
  <si>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</si>
  <si>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</si>
  <si>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</si>
  <si>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</si>
  <si>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</si>
  <si>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</si>
  <si>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</si>
  <si>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</si>
  <si>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</si>
  <si>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</si>
  <si>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</si>
  <si>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</si>
  <si>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</si>
  <si>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</si>
  <si>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</si>
  <si>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</si>
  <si>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</si>
  <si>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</si>
  <si>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</si>
  <si>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</si>
  <si>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</si>
  <si>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</si>
  <si>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</si>
  <si>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</si>
  <si>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</si>
  <si>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</si>
  <si>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</si>
  <si>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</si>
  <si>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</si>
  <si>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</si>
  <si>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</si>
  <si>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</si>
  <si>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</si>
  <si>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</si>
  <si>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</si>
  <si>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</si>
  <si>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</si>
  <si>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</si>
  <si>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</si>
  <si>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</si>
  <si>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</si>
  <si>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</si>
  <si>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</si>
  <si>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</si>
  <si>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</si>
  <si>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</si>
  <si>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</si>
  <si>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</si>
  <si>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</si>
  <si>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</si>
  <si>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</si>
  <si>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</si>
  <si>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</si>
  <si>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</si>
  <si>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</si>
  <si>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</si>
  <si>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</si>
  <si>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</si>
  <si>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</si>
  <si>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</si>
  <si>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</si>
  <si>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</si>
  <si>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</si>
  <si>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</si>
  <si>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</si>
  <si>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</si>
  <si>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</si>
  <si>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</si>
  <si>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</si>
  <si>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</si>
  <si>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</si>
  <si>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</si>
  <si>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</si>
  <si>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</si>
  <si>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</si>
  <si>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</si>
  <si>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</si>
  <si>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</si>
  <si>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</si>
  <si>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</si>
  <si>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</si>
  <si>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</si>
  <si>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</si>
  <si>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</si>
  <si>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</si>
  <si>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</si>
  <si>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</si>
  <si>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</si>
  <si>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</si>
  <si>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</si>
  <si>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</si>
  <si>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</si>
  <si>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</si>
  <si>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</si>
  <si>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</si>
  <si>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</si>
  <si>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</si>
  <si>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</si>
  <si>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</si>
  <si>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</si>
  <si>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</si>
  <si>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</si>
  <si>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</si>
  <si>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</si>
  <si>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</si>
  <si>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</si>
  <si>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</si>
  <si>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</si>
  <si>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</si>
  <si>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</si>
  <si>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</si>
  <si>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</si>
  <si>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</si>
  <si>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</si>
  <si>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</si>
  <si>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</si>
  <si>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</si>
  <si>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</si>
  <si>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</si>
  <si>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</si>
  <si>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</si>
  <si>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</si>
  <si>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</si>
  <si>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</si>
  <si>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</si>
  <si>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</si>
  <si>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</si>
  <si>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</si>
  <si>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</si>
  <si>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</si>
  <si>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</si>
  <si>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</si>
  <si>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</si>
  <si>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</si>
  <si>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</si>
  <si>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</si>
  <si>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</si>
  <si>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</si>
  <si>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</si>
  <si>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</si>
  <si>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</si>
  <si>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</si>
  <si>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</si>
  <si>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</si>
  <si>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</si>
  <si>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</si>
  <si>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</si>
  <si>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</si>
  <si>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</si>
  <si>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</si>
  <si>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</si>
  <si>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</si>
  <si>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</si>
  <si>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</si>
  <si>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</si>
  <si>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</si>
  <si>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</si>
  <si>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</si>
  <si>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</si>
  <si>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</si>
  <si>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</si>
  <si>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</si>
  <si>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</si>
  <si>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</si>
  <si>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</si>
  <si>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</si>
  <si>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</si>
  <si>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</si>
  <si>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</si>
  <si>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</si>
  <si>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</si>
  <si>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</si>
  <si>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</si>
  <si>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</si>
  <si>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</si>
  <si>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</si>
  <si>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</si>
  <si>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</si>
  <si>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</si>
  <si>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</si>
  <si>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</si>
  <si>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</si>
  <si>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</si>
  <si>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</si>
  <si>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</si>
  <si>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</si>
  <si>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</si>
  <si>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</si>
  <si>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</si>
  <si>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</si>
  <si>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</si>
  <si>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</si>
  <si>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</si>
  <si>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</si>
  <si>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</si>
  <si>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</si>
  <si>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</si>
  <si>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</si>
  <si>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</si>
  <si>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</si>
  <si>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</si>
  <si>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</si>
  <si>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</si>
  <si>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</si>
  <si>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</si>
  <si>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</si>
  <si>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</si>
  <si>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</si>
  <si>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</si>
  <si>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</si>
  <si>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</si>
  <si>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</si>
  <si>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</si>
  <si>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</si>
  <si>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</si>
  <si>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</si>
  <si>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</si>
  <si>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</si>
  <si>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</si>
  <si>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</si>
  <si>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</si>
  <si>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</si>
  <si>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</si>
  <si>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</si>
  <si>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</si>
  <si>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</si>
  <si>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</si>
  <si>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</si>
  <si>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</si>
  <si>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</si>
  <si>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</si>
  <si>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</si>
  <si>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</si>
  <si>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</si>
  <si>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</si>
  <si>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</si>
  <si>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</si>
  <si>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</si>
  <si>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</si>
  <si>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</si>
  <si>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</si>
  <si>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</si>
  <si>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</si>
  <si>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</si>
  <si>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</si>
  <si>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</si>
  <si>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</si>
  <si>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</si>
  <si>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</si>
  <si>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</si>
  <si>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</si>
  <si>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</si>
  <si>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</si>
  <si>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</si>
  <si>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</si>
  <si>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</si>
  <si>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</si>
  <si>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</si>
  <si>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</si>
  <si>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</si>
  <si>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</si>
  <si>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</si>
  <si>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</si>
  <si>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</si>
  <si>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</si>
  <si>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</si>
  <si>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</si>
  <si>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</si>
  <si>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</si>
  <si>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</si>
  <si>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</si>
  <si>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</si>
  <si>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</si>
  <si>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</si>
  <si>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</si>
  <si>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</si>
  <si>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</si>
  <si>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</si>
  <si>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</si>
  <si>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</si>
  <si>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</si>
  <si>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</si>
  <si>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</si>
  <si>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</si>
  <si>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</si>
  <si>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</si>
  <si>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</si>
  <si>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</si>
  <si>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</si>
  <si>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</si>
  <si>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</si>
  <si>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</si>
  <si>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</si>
  <si>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</si>
  <si>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</si>
  <si>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</si>
  <si>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</si>
  <si>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</si>
  <si>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</si>
  <si>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</si>
  <si>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</si>
  <si>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</si>
  <si>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</si>
  <si>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</si>
  <si>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</si>
  <si>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</si>
  <si>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</si>
  <si>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</si>
  <si>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</si>
  <si>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</si>
  <si>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</si>
  <si>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</si>
  <si>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</si>
  <si>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</si>
  <si>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</si>
  <si>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</si>
  <si>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</si>
  <si>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</si>
  <si>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</si>
  <si>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</si>
  <si>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</si>
  <si>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</si>
  <si>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</si>
  <si>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</si>
  <si>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</si>
  <si>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</si>
  <si>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</si>
  <si>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</si>
  <si>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</si>
  <si>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</si>
  <si>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</si>
  <si>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</si>
  <si>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</si>
  <si>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</si>
  <si>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</si>
  <si>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</si>
  <si>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</si>
  <si>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</si>
  <si>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</si>
  <si>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</si>
  <si>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</si>
  <si>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</si>
  <si>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</si>
  <si>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</si>
  <si>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</si>
  <si>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</si>
  <si>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</si>
  <si>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</si>
  <si>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</si>
  <si>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</si>
  <si>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</si>
  <si>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</si>
  <si>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</si>
  <si>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</si>
  <si>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</si>
  <si>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</si>
  <si>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</si>
  <si>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</si>
  <si>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</si>
  <si>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</si>
  <si>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</si>
  <si>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</si>
  <si>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</si>
  <si>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</si>
  <si>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</si>
  <si>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</si>
  <si>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</si>
  <si>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</si>
  <si>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</si>
  <si>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</si>
  <si>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</si>
  <si>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</si>
  <si>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</si>
  <si>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</si>
  <si>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</si>
  <si>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</si>
  <si>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</si>
  <si>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</si>
  <si>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</si>
  <si>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</si>
  <si>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</si>
  <si>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</si>
  <si>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</si>
  <si>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</si>
  <si>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</si>
  <si>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</si>
  <si>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</si>
  <si>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</si>
  <si>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</si>
  <si>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</si>
  <si>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</si>
  <si>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</si>
  <si>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</si>
  <si>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</si>
  <si>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</si>
  <si>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</si>
  <si>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</si>
  <si>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</si>
  <si>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</si>
  <si>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</si>
  <si>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</si>
  <si>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</si>
  <si>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</si>
  <si>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</si>
  <si>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</si>
  <si>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</si>
  <si>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</si>
  <si>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</si>
  <si>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</si>
  <si>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</si>
  <si>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</si>
  <si>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</si>
  <si>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</si>
  <si>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</si>
  <si>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</si>
  <si>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</si>
  <si>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</si>
  <si>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</si>
  <si>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</si>
  <si>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</si>
  <si>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</si>
  <si>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</si>
  <si>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</si>
  <si>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</si>
  <si>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</si>
  <si>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</si>
  <si>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</si>
  <si>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</si>
  <si>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</si>
  <si>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</si>
  <si>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</si>
  <si>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</si>
  <si>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</si>
  <si>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</si>
  <si>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</si>
  <si>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</si>
  <si>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</si>
  <si>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</si>
  <si>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</si>
  <si>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</si>
  <si>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</si>
  <si>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</si>
  <si>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</si>
  <si>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</si>
  <si>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</si>
  <si>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</si>
  <si>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</si>
  <si>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</si>
  <si>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</si>
  <si>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</si>
  <si>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</si>
  <si>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</si>
  <si>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</si>
  <si>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</si>
  <si>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</si>
  <si>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</si>
  <si>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</si>
  <si>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</si>
  <si>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</si>
  <si>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</si>
  <si>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</si>
  <si>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</si>
  <si>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</si>
  <si>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</si>
  <si>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</si>
  <si>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</si>
  <si>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</si>
  <si>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</si>
  <si>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</si>
  <si>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</si>
  <si>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</si>
  <si>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</si>
  <si>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</si>
  <si>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</si>
  <si>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</si>
  <si>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</si>
  <si>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</si>
  <si>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</si>
  <si>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</si>
  <si>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</si>
  <si>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</si>
  <si>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</si>
  <si>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</si>
  <si>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</si>
  <si>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</si>
  <si>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</si>
  <si>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</si>
  <si>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</si>
  <si>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</si>
  <si>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</si>
  <si>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</si>
  <si>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</si>
  <si>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</si>
  <si>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</si>
  <si>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</si>
  <si>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</si>
  <si>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</si>
  <si>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</si>
  <si>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</si>
  <si>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</si>
  <si>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</si>
  <si>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</si>
  <si>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</si>
  <si>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</si>
  <si>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</si>
  <si>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</si>
  <si>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</si>
  <si>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</si>
  <si>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</si>
  <si>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</si>
  <si>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</si>
  <si>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</si>
  <si>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</si>
  <si>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</si>
  <si>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</si>
  <si>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</si>
  <si>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</si>
  <si>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</si>
  <si>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</si>
  <si>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</si>
  <si>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</si>
  <si>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</si>
  <si>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</si>
  <si>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</si>
  <si>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</si>
  <si>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</si>
  <si>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</si>
  <si>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</si>
  <si>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</si>
  <si>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</si>
  <si>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</si>
  <si>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</si>
  <si>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</si>
  <si>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</si>
  <si>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</si>
  <si>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</si>
  <si>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</si>
  <si>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</si>
  <si>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</si>
  <si>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</si>
  <si>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</si>
  <si>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</si>
  <si>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</si>
  <si>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</si>
  <si>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</si>
  <si>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</si>
  <si>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</si>
  <si>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</si>
  <si>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</si>
  <si>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</si>
  <si>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</si>
  <si>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</si>
  <si>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</si>
  <si>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</si>
  <si>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</si>
  <si>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</si>
  <si>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</si>
  <si>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</si>
  <si>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</si>
  <si>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</si>
  <si>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</si>
  <si>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</si>
  <si>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</si>
  <si>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</si>
  <si>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</si>
  <si>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</si>
  <si>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</si>
  <si>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</si>
  <si>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</si>
  <si>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</si>
  <si>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</si>
  <si>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</si>
  <si>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</si>
  <si>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</si>
  <si>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</si>
  <si>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</si>
  <si>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</si>
  <si>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</si>
  <si>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</si>
  <si>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</si>
  <si>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</si>
  <si>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</si>
  <si>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</si>
  <si>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</si>
  <si>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</si>
  <si>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</si>
  <si>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</si>
  <si>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</si>
  <si>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</si>
  <si>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</si>
  <si>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</si>
  <si>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</si>
  <si>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</si>
  <si>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</si>
  <si>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</si>
  <si>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</si>
  <si>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</si>
  <si>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</si>
  <si>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</si>
  <si>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</si>
  <si>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</si>
  <si>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</si>
  <si>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</si>
  <si>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</si>
  <si>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</si>
  <si>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</si>
  <si>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</si>
  <si>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</si>
  <si>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</si>
  <si>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</si>
  <si>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</si>
  <si>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</si>
  <si>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</si>
  <si>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</si>
  <si>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</si>
  <si>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</si>
  <si>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</si>
  <si>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</si>
  <si>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</si>
  <si>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</si>
  <si>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</si>
  <si>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</si>
  <si>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</si>
  <si>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</si>
  <si>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</si>
  <si>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</si>
  <si>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</si>
  <si>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</si>
  <si>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</si>
  <si>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</si>
  <si>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</si>
  <si>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</si>
  <si>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</si>
  <si>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</si>
  <si>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</si>
  <si>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</si>
  <si>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</si>
  <si>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</si>
  <si>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</si>
  <si>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</si>
  <si>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</si>
  <si>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</si>
  <si>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</si>
  <si>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</si>
  <si>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</si>
  <si>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</si>
  <si>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</si>
  <si>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</si>
  <si>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</si>
  <si>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</si>
  <si>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</si>
  <si>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</si>
  <si>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</si>
  <si>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</si>
  <si>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</si>
  <si>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</si>
  <si>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</si>
  <si>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</si>
  <si>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</si>
  <si>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</si>
  <si>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</si>
  <si>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</si>
  <si>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</si>
  <si>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</si>
  <si>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</si>
  <si>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</si>
  <si>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</si>
  <si>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</si>
  <si>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</si>
  <si>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</si>
  <si>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</si>
  <si>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</si>
  <si>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</si>
  <si>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</si>
  <si>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</si>
  <si>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</si>
  <si>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</si>
  <si>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</si>
  <si>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</si>
  <si>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</si>
  <si>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</si>
  <si>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</si>
  <si>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</si>
  <si>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</si>
  <si>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</si>
  <si>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</si>
  <si>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</si>
  <si>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</si>
  <si>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</si>
  <si>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</si>
  <si>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</si>
  <si>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</si>
  <si>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</si>
  <si>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</si>
  <si>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</si>
  <si>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</si>
  <si>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</si>
  <si>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</si>
  <si>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</si>
  <si>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</si>
  <si>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</si>
  <si>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</si>
  <si>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</si>
  <si>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</si>
  <si>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</si>
  <si>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</si>
  <si>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</si>
  <si>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</si>
  <si>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</si>
  <si>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</si>
  <si>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</si>
  <si>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</si>
  <si>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</si>
  <si>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</si>
  <si>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</si>
  <si>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</si>
  <si>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</si>
  <si>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</si>
  <si>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</si>
  <si>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</si>
  <si>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</si>
  <si>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</si>
  <si>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</si>
  <si>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</si>
  <si>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</si>
  <si>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</si>
  <si>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</si>
  <si>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</si>
  <si>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</si>
  <si>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</si>
  <si>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</si>
  <si>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</si>
  <si>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</si>
  <si>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</si>
  <si>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</si>
  <si>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</si>
  <si>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</si>
  <si>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</si>
  <si>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</si>
  <si>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</si>
  <si>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</si>
  <si>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</si>
  <si>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</si>
  <si>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</si>
  <si>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</si>
  <si>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</si>
  <si>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</si>
  <si>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</si>
  <si>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</si>
  <si>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</si>
  <si>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</si>
  <si>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</si>
  <si>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</si>
  <si>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</si>
  <si>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</si>
  <si>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</si>
  <si>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</si>
  <si>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</si>
  <si>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</si>
  <si>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</si>
  <si>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</si>
  <si>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</si>
  <si>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</si>
  <si>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</si>
  <si>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</si>
  <si>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</si>
  <si>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</si>
  <si>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</si>
  <si>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</si>
  <si>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</si>
  <si>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</si>
  <si>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</si>
  <si>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</si>
  <si>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</si>
  <si>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</si>
  <si>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</si>
  <si>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</si>
  <si>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</si>
  <si>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</si>
  <si>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</si>
  <si>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</si>
  <si>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</si>
  <si>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</si>
  <si>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</si>
  <si>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</si>
  <si>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</si>
  <si>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</si>
  <si>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</si>
  <si>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</si>
  <si>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</si>
  <si>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</si>
  <si>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</si>
  <si>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</si>
  <si>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</si>
  <si>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</si>
  <si>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</si>
  <si>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</si>
  <si>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</si>
  <si>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</si>
  <si>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</si>
  <si>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</si>
  <si>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</si>
  <si>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</si>
  <si>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</si>
  <si>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</si>
  <si>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</si>
  <si>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</si>
  <si>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</si>
  <si>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</si>
  <si>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</si>
  <si>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</si>
  <si>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</si>
  <si>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</si>
  <si>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</si>
  <si>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</si>
  <si>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</si>
  <si>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</si>
  <si>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</si>
  <si>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</si>
  <si>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</si>
  <si>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</si>
  <si>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</si>
  <si>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</si>
  <si>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</si>
  <si>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</si>
  <si>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</si>
  <si>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</si>
  <si>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</si>
  <si>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</si>
  <si>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</si>
  <si>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</si>
  <si>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</si>
  <si>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</si>
  <si>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</si>
  <si>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</si>
  <si>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</si>
  <si>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</si>
  <si>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</si>
  <si>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</si>
  <si>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</si>
  <si>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</si>
  <si>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</si>
  <si>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</si>
  <si>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</si>
  <si>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</si>
  <si>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</si>
  <si>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</si>
  <si>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</si>
  <si>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</si>
  <si>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</si>
  <si>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</si>
  <si>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</si>
  <si>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</si>
  <si>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</si>
  <si>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</si>
  <si>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</si>
  <si>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</si>
  <si>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</si>
  <si>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</si>
  <si>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</si>
  <si>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</si>
  <si>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</si>
  <si>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</si>
  <si>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</si>
  <si>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</si>
  <si>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</si>
  <si>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</si>
  <si>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</si>
  <si>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</si>
  <si>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</si>
  <si>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</si>
  <si>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</si>
  <si>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</si>
  <si>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</si>
  <si>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</si>
  <si>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</si>
  <si>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</si>
  <si>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</si>
  <si>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</si>
  <si>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</si>
  <si>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</si>
  <si>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</si>
  <si>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</si>
  <si>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</si>
  <si>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</si>
  <si>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</si>
  <si>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</si>
  <si>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</si>
  <si>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</si>
  <si>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</si>
  <si>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</si>
  <si>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</si>
  <si>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</si>
  <si>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</si>
  <si>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</si>
  <si>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</si>
  <si>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</si>
  <si>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</si>
  <si>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</si>
  <si>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</si>
  <si>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</si>
  <si>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</si>
  <si>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</si>
  <si>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</si>
  <si>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</si>
  <si>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</si>
  <si>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</si>
  <si>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</si>
  <si>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</si>
  <si>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</si>
  <si>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</si>
  <si>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</si>
  <si>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</si>
  <si>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</si>
  <si>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</si>
  <si>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</si>
  <si>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</si>
  <si>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</si>
  <si>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</si>
  <si>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</si>
  <si>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</si>
  <si>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</si>
  <si>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</si>
  <si>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</si>
  <si>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</si>
  <si>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</si>
  <si>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</si>
  <si>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</si>
  <si>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</si>
  <si>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</si>
  <si>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</si>
  <si>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</si>
  <si>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</si>
  <si>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</si>
  <si>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</si>
  <si>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</si>
  <si>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</si>
  <si>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</si>
  <si>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</si>
  <si>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</si>
  <si>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</si>
  <si>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</si>
  <si>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</si>
  <si>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</si>
  <si>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</si>
  <si>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</si>
  <si>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</si>
  <si>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</si>
  <si>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</si>
  <si>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</si>
  <si>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</si>
  <si>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</si>
  <si>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</si>
  <si>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</si>
  <si>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</si>
  <si>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</si>
  <si>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</si>
  <si>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</si>
  <si>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</si>
  <si>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</si>
  <si>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</si>
  <si>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</si>
  <si>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</si>
  <si>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</si>
  <si>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</si>
  <si>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</si>
  <si>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</si>
  <si>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</si>
  <si>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</si>
  <si>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</si>
  <si>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</si>
  <si>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</si>
  <si>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</si>
  <si>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</si>
  <si>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</si>
  <si>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</si>
  <si>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</si>
  <si>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</si>
  <si>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</si>
  <si>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</si>
  <si>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</si>
  <si>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</si>
  <si>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</si>
  <si>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</si>
  <si>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</si>
  <si>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</si>
  <si>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</si>
  <si>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</si>
  <si>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</si>
  <si>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</si>
  <si>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</si>
  <si>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</si>
  <si>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</si>
  <si>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</si>
  <si>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</si>
  <si>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</si>
  <si>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</si>
  <si>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</si>
  <si>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</si>
  <si>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</si>
  <si>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</si>
  <si>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</si>
  <si>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</si>
  <si>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</si>
  <si>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</si>
  <si>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</si>
  <si>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</si>
  <si>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</si>
  <si>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</si>
  <si>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</si>
  <si>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</si>
  <si>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</si>
  <si>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</si>
  <si>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</si>
  <si>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</si>
  <si>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</si>
  <si>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</si>
  <si>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</si>
  <si>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</si>
  <si>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</si>
  <si>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</si>
  <si>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</si>
  <si>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</si>
  <si>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</si>
  <si>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</si>
  <si>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</si>
  <si>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</si>
  <si>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</si>
  <si>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</si>
  <si>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</si>
  <si>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</si>
  <si>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</si>
  <si>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</si>
  <si>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</si>
  <si>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</si>
  <si>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</si>
  <si>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</si>
  <si>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</si>
  <si>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</si>
  <si>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</si>
  <si>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</si>
  <si>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</si>
  <si>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</si>
  <si>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</si>
  <si>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</si>
  <si>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</si>
  <si>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</si>
  <si>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</si>
  <si>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</si>
  <si>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</si>
  <si>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</si>
  <si>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</si>
  <si>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</si>
  <si>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</si>
  <si>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</si>
  <si>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</si>
  <si>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</si>
  <si>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</si>
  <si>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</si>
  <si>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</si>
  <si>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</si>
  <si>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</si>
  <si>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</si>
  <si>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</si>
  <si>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</si>
  <si>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</si>
  <si>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</si>
  <si>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</si>
  <si>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</si>
  <si>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</si>
  <si>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</si>
  <si>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</si>
  <si>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</si>
  <si>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</si>
  <si>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</si>
  <si>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</si>
  <si>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</si>
  <si>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</si>
  <si>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</si>
  <si>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</si>
  <si>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</si>
  <si>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</si>
  <si>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</si>
  <si>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</si>
  <si>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</si>
  <si>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</si>
  <si>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</si>
  <si>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</si>
  <si>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</si>
  <si>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</si>
  <si>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</si>
  <si>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</si>
  <si>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</si>
  <si>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</si>
  <si>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</si>
  <si>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</si>
  <si>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</si>
  <si>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</si>
  <si>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</si>
  <si>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</si>
  <si>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</si>
  <si>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</si>
  <si>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</si>
  <si>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</si>
  <si>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</si>
  <si>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</si>
  <si>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</si>
  <si>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</si>
  <si>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</si>
  <si>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</si>
  <si>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</si>
  <si>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</si>
  <si>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</si>
  <si>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</si>
  <si>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</si>
  <si>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</si>
  <si>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</si>
  <si>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</si>
  <si>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</si>
  <si>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</si>
  <si>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</si>
  <si>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</si>
  <si>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</si>
  <si>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</si>
  <si>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</si>
  <si>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</si>
  <si>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</si>
  <si>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</si>
  <si>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</si>
  <si>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</si>
  <si>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</si>
  <si>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</si>
  <si>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</si>
  <si>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</si>
  <si>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</si>
  <si>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</si>
  <si>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</si>
  <si>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</si>
  <si>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</si>
  <si>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</si>
  <si>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</si>
  <si>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</si>
  <si>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</si>
  <si>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</si>
  <si>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</si>
  <si>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</si>
  <si>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</si>
  <si>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</si>
  <si>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</si>
  <si>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</si>
  <si>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</si>
  <si>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</si>
  <si>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</si>
  <si>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</si>
  <si>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</si>
  <si>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</si>
  <si>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</si>
  <si>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</si>
  <si>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</si>
  <si>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</si>
  <si>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</si>
  <si>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</si>
  <si>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</si>
  <si>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</si>
  <si>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</si>
  <si>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</si>
  <si>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</si>
  <si>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</si>
  <si>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</si>
  <si>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</si>
  <si>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</si>
  <si>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</si>
  <si>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</si>
  <si>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</si>
  <si>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</si>
  <si>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</si>
  <si>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</si>
  <si>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</si>
  <si>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</si>
  <si>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</si>
  <si>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</si>
  <si>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</si>
  <si>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</si>
  <si>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</si>
  <si>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</si>
  <si>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</si>
  <si>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</si>
  <si>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</si>
  <si>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</si>
  <si>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</si>
  <si>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</si>
  <si>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</si>
  <si>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</si>
  <si>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</si>
  <si>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</si>
  <si>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</si>
  <si>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</si>
  <si>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</si>
  <si>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</si>
  <si>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</si>
  <si>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</si>
  <si>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</si>
  <si>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</si>
  <si>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</si>
  <si>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</si>
  <si>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</si>
  <si>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</si>
  <si>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</si>
  <si>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</si>
  <si>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</si>
  <si>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</si>
  <si>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</si>
  <si>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</si>
  <si>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</si>
  <si>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</si>
  <si>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</si>
  <si>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</si>
  <si>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</si>
  <si>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</si>
  <si>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</si>
  <si>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</si>
  <si>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</si>
  <si>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</si>
  <si>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</si>
  <si>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</si>
  <si>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</si>
  <si>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</si>
  <si>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</si>
  <si>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</si>
  <si>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</si>
  <si>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</si>
  <si>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</si>
  <si>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</si>
  <si>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</si>
  <si>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</si>
  <si>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</si>
  <si>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</si>
  <si>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</si>
  <si>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</si>
  <si>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</si>
  <si>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</si>
  <si>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</si>
  <si>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</si>
  <si>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</si>
  <si>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</si>
  <si>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</si>
  <si>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</si>
  <si>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</si>
  <si>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</si>
  <si>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</si>
  <si>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</si>
  <si>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</si>
  <si>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</si>
  <si>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</si>
  <si>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</si>
  <si>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</si>
  <si>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</si>
  <si>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</si>
  <si>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</si>
  <si>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</si>
  <si>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</si>
  <si>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</si>
  <si>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</si>
  <si>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</si>
  <si>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</si>
  <si>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</si>
  <si>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</si>
  <si>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</si>
  <si>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</si>
  <si>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</si>
  <si>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</si>
  <si>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</si>
  <si>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</si>
  <si>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</si>
  <si>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</si>
  <si>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</si>
  <si>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</si>
  <si>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</si>
  <si>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</si>
  <si>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</si>
  <si>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</si>
  <si>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</si>
  <si>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</si>
  <si>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</si>
  <si>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</si>
  <si>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</si>
  <si>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</si>
  <si>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</si>
  <si>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</si>
  <si>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</si>
  <si>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</si>
  <si>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</si>
  <si>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</si>
  <si>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</si>
  <si>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</si>
  <si>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</si>
  <si>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</si>
  <si>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</si>
  <si>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</si>
  <si>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</si>
  <si>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</si>
  <si>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</si>
  <si>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</si>
  <si>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</si>
  <si>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</si>
  <si>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</si>
  <si>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</si>
  <si>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</si>
  <si>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</si>
  <si>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</si>
  <si>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</si>
  <si>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</si>
  <si>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</si>
  <si>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</si>
  <si>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</si>
  <si>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</si>
  <si>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</si>
  <si>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</si>
  <si>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</si>
  <si>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</si>
  <si>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</si>
  <si>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</si>
  <si>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</si>
  <si>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</si>
  <si>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</si>
  <si>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</si>
  <si>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</si>
  <si>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</si>
  <si>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</si>
  <si>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</si>
  <si>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</si>
  <si>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</si>
  <si>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</si>
  <si>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</si>
  <si>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</si>
  <si>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</si>
  <si>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</si>
  <si>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</si>
  <si>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</si>
  <si>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</si>
  <si>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</si>
  <si>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</si>
  <si>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</si>
  <si>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</si>
  <si>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</si>
  <si>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</si>
  <si>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</si>
  <si>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</si>
  <si>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</si>
  <si>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</si>
  <si>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</si>
  <si>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</si>
  <si>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</si>
  <si>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</si>
  <si>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</si>
  <si>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</si>
  <si>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</si>
  <si>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</si>
  <si>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</si>
  <si>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</si>
  <si>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</si>
  <si>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</si>
  <si>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</si>
  <si>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</si>
  <si>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</si>
  <si>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</si>
  <si>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</si>
  <si>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</si>
  <si>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</si>
  <si>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</si>
  <si>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</si>
  <si>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</si>
  <si>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</si>
  <si>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</si>
  <si>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</si>
  <si>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</si>
  <si>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</si>
  <si>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</si>
  <si>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</si>
  <si>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</si>
  <si>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</si>
  <si>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</si>
  <si>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</si>
  <si>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</si>
  <si>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</si>
  <si>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</si>
  <si>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</si>
  <si>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</si>
  <si>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</si>
  <si>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</si>
  <si>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</si>
  <si>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</si>
  <si>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</si>
  <si>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</si>
  <si>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</si>
  <si>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</si>
  <si>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</si>
  <si>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</si>
  <si>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</si>
  <si>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</si>
  <si>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</si>
  <si>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</si>
  <si>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</si>
  <si>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</si>
  <si>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</si>
  <si>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</si>
  <si>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</si>
  <si>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</si>
  <si>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</si>
  <si>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</si>
  <si>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</si>
  <si>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</si>
  <si>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</si>
  <si>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</si>
  <si>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</si>
  <si>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</si>
  <si>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</si>
  <si>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</si>
  <si>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</si>
  <si>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</si>
  <si>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</si>
  <si>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</si>
  <si>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</si>
  <si>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</si>
  <si>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</si>
  <si>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</si>
  <si>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</si>
  <si>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</si>
  <si>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</si>
  <si>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</si>
  <si>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</si>
  <si>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</si>
  <si>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</si>
  <si>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</si>
  <si>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</si>
  <si>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</si>
  <si>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</si>
  <si>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</si>
  <si>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</si>
  <si>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</si>
  <si>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</si>
  <si>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</si>
  <si>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</si>
  <si>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</si>
  <si>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</si>
  <si>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</si>
  <si>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</si>
  <si>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</si>
  <si>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</si>
  <si>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</si>
  <si>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</si>
  <si>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</si>
  <si>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</si>
  <si>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</si>
  <si>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</si>
  <si>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</si>
  <si>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</si>
  <si>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</si>
  <si>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</si>
  <si>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</si>
  <si>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</si>
  <si>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</si>
  <si>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</si>
  <si>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</si>
  <si>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</si>
  <si>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</si>
  <si>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</si>
  <si>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</si>
  <si>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</si>
  <si>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</si>
  <si>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</si>
  <si>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</si>
  <si>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</si>
  <si>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</si>
  <si>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</si>
  <si>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</si>
  <si>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</si>
  <si>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</si>
  <si>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</si>
  <si>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</si>
  <si>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</si>
  <si>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</si>
  <si>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</si>
  <si>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</si>
  <si>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</si>
  <si>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</si>
  <si>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</si>
  <si>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</si>
  <si>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</si>
  <si>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</si>
  <si>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</si>
  <si>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</si>
  <si>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</si>
  <si>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</si>
  <si>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</si>
  <si>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</si>
  <si>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</si>
  <si>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</si>
  <si>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</si>
  <si>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</si>
  <si>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</si>
  <si>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</si>
  <si>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</si>
  <si>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</si>
  <si>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</si>
  <si>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</si>
  <si>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</si>
  <si>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</si>
  <si>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</si>
  <si>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</si>
  <si>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</si>
  <si>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</si>
  <si>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</si>
  <si>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</si>
  <si>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</si>
  <si>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</si>
  <si>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</si>
  <si>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</si>
  <si>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</si>
  <si>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</si>
  <si>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</si>
  <si>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</si>
  <si>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</si>
  <si>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</si>
  <si>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</si>
  <si>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</si>
  <si>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</si>
  <si>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</si>
  <si>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</si>
  <si>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</si>
  <si>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</si>
  <si>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</si>
  <si>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</si>
  <si>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</si>
  <si>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</si>
  <si>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</si>
  <si>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</si>
  <si>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</si>
  <si>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</si>
  <si>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</si>
  <si>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</si>
  <si>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</si>
  <si>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</si>
  <si>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</si>
  <si>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</si>
  <si>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</si>
  <si>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</si>
  <si>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</si>
  <si>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</si>
  <si>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</si>
  <si>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</si>
  <si>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</si>
  <si>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</si>
  <si>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</si>
  <si>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</si>
  <si>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</si>
  <si>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</si>
  <si>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</si>
  <si>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</si>
  <si>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</si>
  <si>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</si>
  <si>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</si>
  <si>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</si>
  <si>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</si>
  <si>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</si>
  <si>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</si>
  <si>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</si>
  <si>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</si>
  <si>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</si>
  <si>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</si>
  <si>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</si>
  <si>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</si>
  <si>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</si>
  <si>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</si>
  <si>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</si>
  <si>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</si>
  <si>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</si>
  <si>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</si>
  <si>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</si>
  <si>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</si>
  <si>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</si>
  <si>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</si>
  <si>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</si>
  <si>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</si>
  <si>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</si>
  <si>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</si>
  <si>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</si>
  <si>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</si>
  <si>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</si>
  <si>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</si>
  <si>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</si>
  <si>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</si>
  <si>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</si>
  <si>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</si>
  <si>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</si>
  <si>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</si>
  <si>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</si>
  <si>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</si>
  <si>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</si>
  <si>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</si>
  <si>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</si>
  <si>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</si>
  <si>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</si>
  <si>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</si>
  <si>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</si>
  <si>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</si>
  <si>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</si>
  <si>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</si>
  <si>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</si>
  <si>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</si>
  <si>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</si>
  <si>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</si>
  <si>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</si>
  <si>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</si>
  <si>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</si>
  <si>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</si>
  <si>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</si>
  <si>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</si>
  <si>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</si>
  <si>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</si>
  <si>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</si>
  <si>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</si>
  <si>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</si>
  <si>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</si>
  <si>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</si>
  <si>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</si>
  <si>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</si>
  <si>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</si>
  <si>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</si>
  <si>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</si>
  <si>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</si>
  <si>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</si>
  <si>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</si>
  <si>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</si>
  <si>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</si>
  <si>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</si>
  <si>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</si>
  <si>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</si>
  <si>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</si>
  <si>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</si>
  <si>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</si>
  <si>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</si>
  <si>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</si>
  <si>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</si>
  <si>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</si>
  <si>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</si>
  <si>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</si>
  <si>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</si>
  <si>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</si>
  <si>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</si>
  <si>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</si>
  <si>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</si>
  <si>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</si>
  <si>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</si>
  <si>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</si>
  <si>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</si>
  <si>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</si>
  <si>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</si>
  <si>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</si>
  <si>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</si>
  <si>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</si>
  <si>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</si>
  <si>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</si>
  <si>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</si>
  <si>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</si>
  <si>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</si>
  <si>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</si>
  <si>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</si>
  <si>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</si>
  <si>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</si>
  <si>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</si>
  <si>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</si>
  <si>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</si>
  <si>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</si>
  <si>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</si>
  <si>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</si>
  <si>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</si>
  <si>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</si>
  <si>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</si>
  <si>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</si>
  <si>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</si>
  <si>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</si>
  <si>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</si>
  <si>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</si>
  <si>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</si>
  <si>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</si>
  <si>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</si>
  <si>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</si>
  <si>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</si>
  <si>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</si>
  <si>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</si>
  <si>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</si>
  <si>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</si>
  <si>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</si>
  <si>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</si>
  <si>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</si>
  <si>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</si>
  <si>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</si>
  <si>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</si>
  <si>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</si>
  <si>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</si>
  <si>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</si>
  <si>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</si>
  <si>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</si>
  <si>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</si>
  <si>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</si>
  <si>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</si>
  <si>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</si>
  <si>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</si>
  <si>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</si>
  <si>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</si>
  <si>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</si>
  <si>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</si>
  <si>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</si>
  <si>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</si>
  <si>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</si>
  <si>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</si>
  <si>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</si>
  <si>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</si>
  <si>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</si>
  <si>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</si>
  <si>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</si>
  <si>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</si>
  <si>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</si>
  <si>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</si>
  <si>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</si>
  <si>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</si>
  <si>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</si>
  <si>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</si>
  <si>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</si>
  <si>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</si>
  <si>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</si>
  <si>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</si>
  <si>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</si>
  <si>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</si>
  <si>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</si>
  <si>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</si>
  <si>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</si>
  <si>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</si>
  <si>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</si>
  <si>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</si>
  <si>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</si>
  <si>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</si>
  <si>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</si>
  <si>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</si>
  <si>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</si>
  <si>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</si>
  <si>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</si>
  <si>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</si>
  <si>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</si>
  <si>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</si>
  <si>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</si>
  <si>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</si>
  <si>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</si>
  <si>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</si>
  <si>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</si>
  <si>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</si>
  <si>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</si>
  <si>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</si>
  <si>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</si>
  <si>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</si>
  <si>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</si>
  <si>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</si>
  <si>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</si>
  <si>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</si>
  <si>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</si>
  <si>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</si>
  <si>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</si>
  <si>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</si>
  <si>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</si>
  <si>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</si>
  <si>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</si>
  <si>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</si>
  <si>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</si>
  <si>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</si>
  <si>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</si>
  <si>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</si>
  <si>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</si>
  <si>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</si>
  <si>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</si>
  <si>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</si>
  <si>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</si>
  <si>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</si>
  <si>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</si>
  <si>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</si>
  <si>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</si>
  <si>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</si>
  <si>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</si>
  <si>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</si>
  <si>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</si>
  <si>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</si>
  <si>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</si>
  <si>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</si>
  <si>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</si>
  <si>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</si>
  <si>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</si>
  <si>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</si>
  <si>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</si>
  <si>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</si>
  <si>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</si>
  <si>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</si>
  <si>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</si>
  <si>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</si>
  <si>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</si>
  <si>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</si>
  <si>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</si>
  <si>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</si>
  <si>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</si>
  <si>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</si>
  <si>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</si>
  <si>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</si>
  <si>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</si>
  <si>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</si>
  <si>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</si>
  <si>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</si>
  <si>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</si>
  <si>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</si>
  <si>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</si>
  <si>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</si>
  <si>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</si>
  <si>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</si>
  <si>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</si>
  <si>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</si>
  <si>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</si>
  <si>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</si>
  <si>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</si>
  <si>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</si>
  <si>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</si>
  <si>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</si>
  <si>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</si>
  <si>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</si>
  <si>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</si>
  <si>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</si>
  <si>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</si>
  <si>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</si>
  <si>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</si>
  <si>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</si>
  <si>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</si>
  <si>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</si>
  <si>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</si>
  <si>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</si>
  <si>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</si>
  <si>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</si>
  <si>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</si>
  <si>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</si>
  <si>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</si>
  <si>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</si>
  <si>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</si>
  <si>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</si>
  <si>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</si>
  <si>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</si>
  <si>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</si>
  <si>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</si>
  <si>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</si>
  <si>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</si>
  <si>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</si>
  <si>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</si>
  <si>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</si>
  <si>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</si>
  <si>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</si>
  <si>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</si>
  <si>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</si>
  <si>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</si>
  <si>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</si>
  <si>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</si>
  <si>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</si>
  <si>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</si>
  <si>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</si>
  <si>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</si>
  <si>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</si>
  <si>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</si>
  <si>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</si>
  <si>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</si>
  <si>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</si>
  <si>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</si>
  <si>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</si>
  <si>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</si>
  <si>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</si>
  <si>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</si>
  <si>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</si>
  <si>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</si>
  <si>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</si>
  <si>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</si>
  <si>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</si>
  <si>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</si>
  <si>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</si>
  <si>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</si>
  <si>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</si>
  <si>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</si>
  <si>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</si>
  <si>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</si>
  <si>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</si>
  <si>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</si>
  <si>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</si>
  <si>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</si>
  <si>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</si>
  <si>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</si>
  <si>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</si>
  <si>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</si>
  <si>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</si>
  <si>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</si>
  <si>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</si>
  <si>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</si>
  <si>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</si>
  <si>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</si>
  <si>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</si>
  <si>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</si>
  <si>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</si>
  <si>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</si>
  <si>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</si>
  <si>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</si>
  <si>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</si>
  <si>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</si>
  <si>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</si>
  <si>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</si>
  <si>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</si>
  <si>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</si>
  <si>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</si>
  <si>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</si>
  <si>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</si>
  <si>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</si>
  <si>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</si>
  <si>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</si>
  <si>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</si>
  <si>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</si>
  <si>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</si>
  <si>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</si>
  <si>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</si>
  <si>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</si>
  <si>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</si>
  <si>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</si>
  <si>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</si>
  <si>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</si>
  <si>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</si>
  <si>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</si>
  <si>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</si>
  <si>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</si>
  <si>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</si>
  <si>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</si>
  <si>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</si>
  <si>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</si>
  <si>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</si>
  <si>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</si>
  <si>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</si>
  <si>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</si>
  <si>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</si>
  <si>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</si>
  <si>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</si>
  <si>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</si>
  <si>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</si>
  <si>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</si>
  <si>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</si>
  <si>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</si>
  <si>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</si>
  <si>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</si>
  <si>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</si>
  <si>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</si>
  <si>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</si>
  <si>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</si>
  <si>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</si>
  <si>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</si>
  <si>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</si>
  <si>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</si>
  <si>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</si>
  <si>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</si>
  <si>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</si>
  <si>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</si>
  <si>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</si>
  <si>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</si>
  <si>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</si>
  <si>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</si>
  <si>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</si>
  <si>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</si>
  <si>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</si>
  <si>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</si>
  <si>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</si>
  <si>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</si>
  <si>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</si>
  <si>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</si>
  <si>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</si>
  <si>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</si>
  <si>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</si>
  <si>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</si>
  <si>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</si>
  <si>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</si>
  <si>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</si>
  <si>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</si>
  <si>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</si>
  <si>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</si>
  <si>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</si>
  <si>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</si>
  <si>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</si>
  <si>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</si>
  <si>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</si>
  <si>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</si>
  <si>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</si>
  <si>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</si>
  <si>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</si>
  <si>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</si>
  <si>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</si>
  <si>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</si>
  <si>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</si>
  <si>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</si>
  <si>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</si>
  <si>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</si>
  <si>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</si>
  <si>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</si>
  <si>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</si>
  <si>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</si>
  <si>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</si>
  <si>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</si>
  <si>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</si>
  <si>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</si>
  <si>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</si>
  <si>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</si>
  <si>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</si>
  <si>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</si>
  <si>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</si>
  <si>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</si>
  <si>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</si>
  <si>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</si>
  <si>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</si>
  <si>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</si>
  <si>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</si>
  <si>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</si>
  <si>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</si>
  <si>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</si>
  <si>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</si>
  <si>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</si>
  <si>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</si>
  <si>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</si>
  <si>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</si>
  <si>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</si>
  <si>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</si>
  <si>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</si>
  <si>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</si>
  <si>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</si>
  <si>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</si>
  <si>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</si>
  <si>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</si>
  <si>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</si>
  <si>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</si>
  <si>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</si>
  <si>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</si>
  <si>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</si>
  <si>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</si>
  <si>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</si>
  <si>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</si>
  <si>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</si>
  <si>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</si>
  <si>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</si>
  <si>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</si>
  <si>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</si>
  <si>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</si>
  <si>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</si>
  <si>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</si>
  <si>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</si>
  <si>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</si>
  <si>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</si>
  <si>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</si>
  <si>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</si>
  <si>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</si>
  <si>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</si>
  <si>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</si>
  <si>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</si>
  <si>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</si>
  <si>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</si>
  <si>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</si>
  <si>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</si>
  <si>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</si>
  <si>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</si>
  <si>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</si>
  <si>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</si>
  <si>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</si>
  <si>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</si>
  <si>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</si>
  <si>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</si>
  <si>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</si>
  <si>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</si>
  <si>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</si>
  <si>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</si>
  <si>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</si>
  <si>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</si>
  <si>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</si>
  <si>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</si>
  <si>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</si>
  <si>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</si>
  <si>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</si>
  <si>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</si>
  <si>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</si>
  <si>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</si>
  <si>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</si>
  <si>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</si>
  <si>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</si>
  <si>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</si>
  <si>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</si>
  <si>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</si>
  <si>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</si>
  <si>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</si>
  <si>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</si>
  <si>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</si>
  <si>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</si>
  <si>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</si>
  <si>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</si>
  <si>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</si>
  <si>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</si>
  <si>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</si>
  <si>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</si>
  <si>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</si>
  <si>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</si>
  <si>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</si>
  <si>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</si>
  <si>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</si>
  <si>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</si>
  <si>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</si>
  <si>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</si>
  <si>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</si>
  <si>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</si>
  <si>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</si>
  <si>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</si>
  <si>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</si>
  <si>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</si>
  <si>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</si>
  <si>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</si>
  <si>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</si>
  <si>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</si>
  <si>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</si>
  <si>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</si>
  <si>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</si>
  <si>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</si>
  <si>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</si>
  <si>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</si>
  <si>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</si>
  <si>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</si>
  <si>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</si>
  <si>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</si>
  <si>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</si>
  <si>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</si>
  <si>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</si>
  <si>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</si>
  <si>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</si>
  <si>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</si>
  <si>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</si>
  <si>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</si>
  <si>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</si>
  <si>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</si>
  <si>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</si>
  <si>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</si>
  <si>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</si>
  <si>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</si>
  <si>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</si>
  <si>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</si>
  <si>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</si>
  <si>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</si>
  <si>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</si>
  <si>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</si>
  <si>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</si>
  <si>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</si>
  <si>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</si>
  <si>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</si>
  <si>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</si>
  <si>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</si>
  <si>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</si>
  <si>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</si>
  <si>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</si>
  <si>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</si>
  <si>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</si>
  <si>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</si>
  <si>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</si>
  <si>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</si>
  <si>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</si>
  <si>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</si>
  <si>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</si>
  <si>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</si>
  <si>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</si>
  <si>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</si>
  <si>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</si>
  <si>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</si>
  <si>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</si>
  <si>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</si>
  <si>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</si>
  <si>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</si>
  <si>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</si>
  <si>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</si>
  <si>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</si>
  <si>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</si>
  <si>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</si>
  <si>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</si>
  <si>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</si>
  <si>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</si>
  <si>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</si>
  <si>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</si>
  <si>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</si>
  <si>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</si>
  <si>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</si>
  <si>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</si>
  <si>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</si>
  <si>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</si>
  <si>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</si>
  <si>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</si>
  <si>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</si>
  <si>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</si>
  <si>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</si>
  <si>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</si>
  <si>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</si>
  <si>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</si>
  <si>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</si>
  <si>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</si>
  <si>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</si>
  <si>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</si>
  <si>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</si>
  <si>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</si>
  <si>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</si>
  <si>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</si>
  <si>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</si>
  <si>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</si>
  <si>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</si>
  <si>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</si>
  <si>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</si>
  <si>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</si>
  <si>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</si>
  <si>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</si>
  <si>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</si>
  <si>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</si>
  <si>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</si>
  <si>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</si>
  <si>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</si>
  <si>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</si>
  <si>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</si>
  <si>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</si>
  <si>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</si>
  <si>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</si>
  <si>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</si>
  <si>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</si>
  <si>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</si>
  <si>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</si>
  <si>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</si>
  <si>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</si>
  <si>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</si>
  <si>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</si>
  <si>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</si>
  <si>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</si>
  <si>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</si>
  <si>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</si>
  <si>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</si>
  <si>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</si>
  <si>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</si>
  <si>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</si>
  <si>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</si>
  <si>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</si>
  <si>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</si>
  <si>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</si>
  <si>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</si>
  <si>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</si>
  <si>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</si>
  <si>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</si>
  <si>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</si>
  <si>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</si>
  <si>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</si>
  <si>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</si>
  <si>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</si>
  <si>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</si>
  <si>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</si>
  <si>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</si>
  <si>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</si>
  <si>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</si>
  <si>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</si>
  <si>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</si>
  <si>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</si>
  <si>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</si>
  <si>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</si>
  <si>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</si>
  <si>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</si>
  <si>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</si>
  <si>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</si>
  <si>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</si>
  <si>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</si>
  <si>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</si>
  <si>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</si>
  <si>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</si>
  <si>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</si>
  <si>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</si>
  <si>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</si>
  <si>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</si>
  <si>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</si>
  <si>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</si>
  <si>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</si>
  <si>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</si>
  <si>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</si>
  <si>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</si>
  <si>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</si>
  <si>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</si>
  <si>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</si>
  <si>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</si>
  <si>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</si>
  <si>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</si>
  <si>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</si>
  <si>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</si>
  <si>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</si>
  <si>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</si>
  <si>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</si>
  <si>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</si>
  <si>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</si>
  <si>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</si>
  <si>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</si>
  <si>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</si>
  <si>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</si>
  <si>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</si>
  <si>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</si>
  <si>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</si>
  <si>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</si>
  <si>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</si>
  <si>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</si>
  <si>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</si>
  <si>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</si>
  <si>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</si>
  <si>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</si>
  <si>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</si>
  <si>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</si>
  <si>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</si>
  <si>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</si>
  <si>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</si>
  <si>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</si>
  <si>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</si>
  <si>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</si>
  <si>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</si>
  <si>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</si>
  <si>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</si>
  <si>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</si>
  <si>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</si>
  <si>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</si>
  <si>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</si>
  <si>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</si>
  <si>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</si>
  <si>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</si>
  <si>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</si>
  <si>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</si>
  <si>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</si>
  <si>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</si>
  <si>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</si>
  <si>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</si>
  <si>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</si>
  <si>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</si>
  <si>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</si>
  <si>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</si>
  <si>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</si>
  <si>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</si>
  <si>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</si>
  <si>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</si>
  <si>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</si>
  <si>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</si>
  <si>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</si>
  <si>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</si>
  <si>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</si>
  <si>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</si>
  <si>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</si>
  <si>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</si>
  <si>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</si>
  <si>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</si>
  <si>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</si>
  <si>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</si>
  <si>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</si>
  <si>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</si>
  <si>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</si>
  <si>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</si>
  <si>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</si>
  <si>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</si>
  <si>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</si>
  <si>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</si>
  <si>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</si>
  <si>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</si>
  <si>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</si>
  <si>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</si>
  <si>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</si>
  <si>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</si>
  <si>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</si>
  <si>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</si>
  <si>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</si>
  <si>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</si>
  <si>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</si>
  <si>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</si>
  <si>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</si>
  <si>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</si>
  <si>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</si>
  <si>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</si>
  <si>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</si>
  <si>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</si>
  <si>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</si>
  <si>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</si>
  <si>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</si>
  <si>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</si>
  <si>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</si>
  <si>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</si>
  <si>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</si>
  <si>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</si>
  <si>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</si>
  <si>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</si>
  <si>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</si>
  <si>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</si>
  <si>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</si>
  <si>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</si>
  <si>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</si>
  <si>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</si>
  <si>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</si>
  <si>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</si>
  <si>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</si>
  <si>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</si>
  <si>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</si>
  <si>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</si>
  <si>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</si>
  <si>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</si>
  <si>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</si>
  <si>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</si>
  <si>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</si>
  <si>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</si>
  <si>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</si>
  <si>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</si>
  <si>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</si>
  <si>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</si>
  <si>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</si>
  <si>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</si>
  <si>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</si>
  <si>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</si>
  <si>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</si>
  <si>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</si>
  <si>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</si>
  <si>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</si>
  <si>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</si>
  <si>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</si>
  <si>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</si>
  <si>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</si>
  <si>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</si>
  <si>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</si>
  <si>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</si>
  <si>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</si>
  <si>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</si>
  <si>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</si>
  <si>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</si>
  <si>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</si>
  <si>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</si>
  <si>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</si>
  <si>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</si>
  <si>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</si>
  <si>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</si>
  <si>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</si>
  <si>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</si>
  <si>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</si>
  <si>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</si>
  <si>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</si>
  <si>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</si>
  <si>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</si>
  <si>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</si>
  <si>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</si>
  <si>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</si>
  <si>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</si>
  <si>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</si>
  <si>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</si>
  <si>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</si>
  <si>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</si>
  <si>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</si>
  <si>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</si>
  <si>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</si>
  <si>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</si>
  <si>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</si>
  <si>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</si>
  <si>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</si>
  <si>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</si>
  <si>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</si>
  <si>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</si>
  <si>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</si>
  <si>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</si>
  <si>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</si>
  <si>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</si>
  <si>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</si>
  <si>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</si>
  <si>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</si>
  <si>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</si>
  <si>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</si>
  <si>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</si>
  <si>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</si>
  <si>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</si>
  <si>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</si>
  <si>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</si>
  <si>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</si>
  <si>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</si>
  <si>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</si>
  <si>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</si>
  <si>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</si>
  <si>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</si>
  <si>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</si>
  <si>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</si>
  <si>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</si>
  <si>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</si>
  <si>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</si>
  <si>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</si>
  <si>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</si>
  <si>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</si>
  <si>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</si>
  <si>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</si>
  <si>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</si>
  <si>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</si>
  <si>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</si>
  <si>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</si>
  <si>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</si>
  <si>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</si>
  <si>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</si>
  <si>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</si>
  <si>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</si>
  <si>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</si>
  <si>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</si>
  <si>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</si>
  <si>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</si>
  <si>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</si>
  <si>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</si>
  <si>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</si>
  <si>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</si>
  <si>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</si>
  <si>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</si>
  <si>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</si>
  <si>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</si>
  <si>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</si>
  <si>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</si>
  <si>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</si>
  <si>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</si>
  <si>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</si>
  <si>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</si>
  <si>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</si>
  <si>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</si>
  <si>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</si>
  <si>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</si>
  <si>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</si>
  <si>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</si>
  <si>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</si>
  <si>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</si>
  <si>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</si>
  <si>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</si>
  <si>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</si>
  <si>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</si>
  <si>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</si>
  <si>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</si>
  <si>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</si>
  <si>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</si>
  <si>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</si>
  <si>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</si>
  <si>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</si>
  <si>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</si>
  <si>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</si>
  <si>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</si>
  <si>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</si>
  <si>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</si>
  <si>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</si>
  <si>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</si>
  <si>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</si>
  <si>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</si>
  <si>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</si>
  <si>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</si>
  <si>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</si>
  <si>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</si>
  <si>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</si>
  <si>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</si>
  <si>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</si>
  <si>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</si>
  <si>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</si>
  <si>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</si>
  <si>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</si>
  <si>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</si>
  <si>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</si>
  <si>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</si>
  <si>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</si>
  <si>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</si>
  <si>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</si>
  <si>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</si>
  <si>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</si>
  <si>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</si>
  <si>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</si>
  <si>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</si>
  <si>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</si>
  <si>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</si>
  <si>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</si>
  <si>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</si>
  <si>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</si>
  <si>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</si>
  <si>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</si>
  <si>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</si>
  <si>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</si>
  <si>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</si>
  <si>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</si>
  <si>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</si>
  <si>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</si>
  <si>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</si>
  <si>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</si>
  <si>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</si>
  <si>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</si>
  <si>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</si>
  <si>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</si>
  <si>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</si>
  <si>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</si>
  <si>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</si>
  <si>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</si>
  <si>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</si>
  <si>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</si>
  <si>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</si>
  <si>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</si>
  <si>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</si>
  <si>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</si>
  <si>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</si>
  <si>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</si>
  <si>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</si>
  <si>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</si>
  <si>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</si>
  <si>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</si>
  <si>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</si>
  <si>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</si>
  <si>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</si>
  <si>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</si>
  <si>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</si>
  <si>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</si>
  <si>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</si>
  <si>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</si>
  <si>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</si>
  <si>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</si>
  <si>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</si>
  <si>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</si>
  <si>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</si>
  <si>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</si>
  <si>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</si>
  <si>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</si>
  <si>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</si>
  <si>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</si>
  <si>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</si>
  <si>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</si>
  <si>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</si>
  <si>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</si>
  <si>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</si>
  <si>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</si>
  <si>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</si>
  <si>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</si>
  <si>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</si>
  <si>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</si>
  <si>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</si>
  <si>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</si>
  <si>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</si>
  <si>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</si>
  <si>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</si>
  <si>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</si>
  <si>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</si>
  <si>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</si>
  <si>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</si>
  <si>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</si>
  <si>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</si>
  <si>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</si>
  <si>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</si>
  <si>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</si>
  <si>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</si>
  <si>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</si>
  <si>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</si>
  <si>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</si>
  <si>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</si>
  <si>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</si>
  <si>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</si>
  <si>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</si>
  <si>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</si>
  <si>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</si>
  <si>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</si>
  <si>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</si>
  <si>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</si>
  <si>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</si>
  <si>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</si>
  <si>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</si>
  <si>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</si>
  <si>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</si>
  <si>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</si>
  <si>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</si>
  <si>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</si>
  <si>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</si>
  <si>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</si>
  <si>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</si>
  <si>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</si>
  <si>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</si>
  <si>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</si>
  <si>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</si>
  <si>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</si>
  <si>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</si>
  <si>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</si>
  <si>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</si>
  <si>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</si>
  <si>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</si>
  <si>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</si>
  <si>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</si>
  <si>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</si>
  <si>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</si>
  <si>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</si>
  <si>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</si>
  <si>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</si>
  <si>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</si>
  <si>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</si>
  <si>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</si>
  <si>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</si>
  <si>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</si>
  <si>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</si>
  <si>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</si>
  <si>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</si>
  <si>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</si>
  <si>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</si>
  <si>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</si>
  <si>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</si>
  <si>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</si>
  <si>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</si>
  <si>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</si>
  <si>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</si>
  <si>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</si>
  <si>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</si>
  <si>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</si>
  <si>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</si>
  <si>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</si>
  <si>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</si>
  <si>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</si>
  <si>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</si>
  <si>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</si>
  <si>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</si>
  <si>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</si>
  <si>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</si>
  <si>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</si>
  <si>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</si>
  <si>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</si>
  <si>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</si>
  <si>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</si>
  <si>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</si>
  <si>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</si>
  <si>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</si>
  <si>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</si>
  <si>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</si>
  <si>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</si>
  <si>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</si>
  <si>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</si>
  <si>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</si>
  <si>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</si>
  <si>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</si>
  <si>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</si>
  <si>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</si>
  <si>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</si>
  <si>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</si>
  <si>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</si>
  <si>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</si>
  <si>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</si>
  <si>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</si>
  <si>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</si>
  <si>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</si>
  <si>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</si>
  <si>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</si>
  <si>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</si>
  <si>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</si>
  <si>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</si>
  <si>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</si>
  <si>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</si>
  <si>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</si>
  <si>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</si>
  <si>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</si>
  <si>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</si>
  <si>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</si>
  <si>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</si>
  <si>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</si>
  <si>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</si>
  <si>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</si>
  <si>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</si>
  <si>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</si>
  <si>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</si>
  <si>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</si>
  <si>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</si>
  <si>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</si>
  <si>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</si>
  <si>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</si>
  <si>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</si>
  <si>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</si>
  <si>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</si>
  <si>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</si>
  <si>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</si>
  <si>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</si>
  <si>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</si>
  <si>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</si>
  <si>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</si>
  <si>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</si>
  <si>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</si>
  <si>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</si>
  <si>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</si>
  <si>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</si>
  <si>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</si>
  <si>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</si>
  <si>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</si>
  <si>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</si>
  <si>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</si>
  <si>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</si>
  <si>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</si>
  <si>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</si>
  <si>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</si>
  <si>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</si>
  <si>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</si>
  <si>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</si>
  <si>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</si>
  <si>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</si>
  <si>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</si>
  <si>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</si>
  <si>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</si>
  <si>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</si>
  <si>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</si>
  <si>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</si>
  <si>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</si>
  <si>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</si>
  <si>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</si>
  <si>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</si>
  <si>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</si>
  <si>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</si>
  <si>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</si>
  <si>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</si>
  <si>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</si>
  <si>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</si>
  <si>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</si>
  <si>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</si>
  <si>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</si>
  <si>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</si>
  <si>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</si>
  <si>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</si>
  <si>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</si>
  <si>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</si>
  <si>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</si>
  <si>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</si>
  <si>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</si>
  <si>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</si>
  <si>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</si>
  <si>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</si>
  <si>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</si>
  <si>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</si>
  <si>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</si>
  <si>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</si>
  <si>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</si>
  <si>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</si>
  <si>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</si>
  <si>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</si>
  <si>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</si>
  <si>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</si>
  <si>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</si>
  <si>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</si>
  <si>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</si>
  <si>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</si>
  <si>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</si>
  <si>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</si>
  <si>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</si>
  <si>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</si>
  <si>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</si>
  <si>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</si>
  <si>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</si>
  <si>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</si>
  <si>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</si>
  <si>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</si>
  <si>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</si>
  <si>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</si>
  <si>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</si>
  <si>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</si>
  <si>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</si>
  <si>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</si>
  <si>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</si>
  <si>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</si>
  <si>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</si>
  <si>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</si>
  <si>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</si>
  <si>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</si>
  <si>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</si>
  <si>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</si>
  <si>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</si>
  <si>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</si>
  <si>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</si>
  <si>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</si>
  <si>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</si>
  <si>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</si>
  <si>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</si>
  <si>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</si>
  <si>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</si>
  <si>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</si>
  <si>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</si>
  <si>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</si>
  <si>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</si>
  <si>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</si>
  <si>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</si>
  <si>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</si>
  <si>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</si>
  <si>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</si>
  <si>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</si>
  <si>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</si>
  <si>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</si>
  <si>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</si>
  <si>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</si>
  <si>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</si>
  <si>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</si>
  <si>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</si>
  <si>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</si>
  <si>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</si>
  <si>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</si>
  <si>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</si>
  <si>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</si>
  <si>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</si>
  <si>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</si>
  <si>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</si>
  <si>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</si>
  <si>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</si>
  <si>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</si>
  <si>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</si>
  <si>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</si>
  <si>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</si>
  <si>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</si>
  <si>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</si>
  <si>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</si>
  <si>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</si>
  <si>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</si>
  <si>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</si>
  <si>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</si>
  <si>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</si>
  <si>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</si>
  <si>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</si>
  <si>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</si>
  <si>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</si>
  <si>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</si>
  <si>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</si>
  <si>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</si>
  <si>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</si>
  <si>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</si>
  <si>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</si>
  <si>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</si>
  <si>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</si>
  <si>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</si>
  <si>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</si>
  <si>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</si>
  <si>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</si>
  <si>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</si>
  <si>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</si>
  <si>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</si>
  <si>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</si>
  <si>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</si>
  <si>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</si>
  <si>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</si>
  <si>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</si>
  <si>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</si>
  <si>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</si>
  <si>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</si>
  <si>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</si>
  <si>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</si>
  <si>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</si>
  <si>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</si>
  <si>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</si>
  <si>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</si>
  <si>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</si>
  <si>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</si>
  <si>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</si>
  <si>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</si>
  <si>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</si>
  <si>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</si>
  <si>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</si>
  <si>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</si>
  <si>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</si>
  <si>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</si>
  <si>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</si>
  <si>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</si>
  <si>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</si>
  <si>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</si>
  <si>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</si>
  <si>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</si>
  <si>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</si>
  <si>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</si>
  <si>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</si>
  <si>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</si>
  <si>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</si>
  <si>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</si>
  <si>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</si>
  <si>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</si>
  <si>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</si>
  <si>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</si>
  <si>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</si>
  <si>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</si>
  <si>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</si>
  <si>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</si>
  <si>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</si>
  <si>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</si>
  <si>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</si>
  <si>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</si>
  <si>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</si>
  <si>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</si>
  <si>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</si>
  <si>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</si>
  <si>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</si>
  <si>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</si>
  <si>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</si>
  <si>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</si>
  <si>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</si>
  <si>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</si>
  <si>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</si>
  <si>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</si>
  <si>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</si>
  <si>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</si>
  <si>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</si>
  <si>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</si>
  <si>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</si>
  <si>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</si>
  <si>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</si>
  <si>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</si>
  <si>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</si>
  <si>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</si>
  <si>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</si>
  <si>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</si>
  <si>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</si>
  <si>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</si>
  <si>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</si>
  <si>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</si>
  <si>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</si>
  <si>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</si>
  <si>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</si>
  <si>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</si>
  <si>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</si>
  <si>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</si>
  <si>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</si>
  <si>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</si>
  <si>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</si>
  <si>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</si>
  <si>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</si>
  <si>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</si>
  <si>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</si>
  <si>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</si>
  <si>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</si>
  <si>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</si>
  <si>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</si>
  <si>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</si>
  <si>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</si>
  <si>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</si>
  <si>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</si>
  <si>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</si>
  <si>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</si>
  <si>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</si>
  <si>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</si>
  <si>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</si>
  <si>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</si>
  <si>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</si>
  <si>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</si>
  <si>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</si>
  <si>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</si>
  <si>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</si>
  <si>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</si>
  <si>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</si>
  <si>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</si>
  <si>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</si>
  <si>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</si>
  <si>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</si>
  <si>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</si>
  <si>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</si>
  <si>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</si>
  <si>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</si>
  <si>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</si>
  <si>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</si>
  <si>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</si>
  <si>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</si>
  <si>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</si>
  <si>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</si>
  <si>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</si>
  <si>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</si>
  <si>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</si>
  <si>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</si>
  <si>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</si>
  <si>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</si>
  <si>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</si>
  <si>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</si>
  <si>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</si>
  <si>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</si>
  <si>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</si>
  <si>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</si>
  <si>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</si>
  <si>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</si>
  <si>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</si>
  <si>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</si>
  <si>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</si>
  <si>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</si>
  <si>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</si>
  <si>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</si>
  <si>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</si>
  <si>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</si>
  <si>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</si>
  <si>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</si>
  <si>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</si>
  <si>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</si>
  <si>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</si>
  <si>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</si>
  <si>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</si>
  <si>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</si>
  <si>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</si>
  <si>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</si>
  <si>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</si>
  <si>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</si>
  <si>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</si>
  <si>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</si>
  <si>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</si>
  <si>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</si>
  <si>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</si>
  <si>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</si>
  <si>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</si>
  <si>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</si>
  <si>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</si>
  <si>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</si>
  <si>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</si>
  <si>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</si>
  <si>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</si>
  <si>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</si>
  <si>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</si>
  <si>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</si>
  <si>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</si>
  <si>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</si>
  <si>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</si>
  <si>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</si>
  <si>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</si>
  <si>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</si>
  <si>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</si>
  <si>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</si>
  <si>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</si>
  <si>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</si>
  <si>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</si>
  <si>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</si>
  <si>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</si>
  <si>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</si>
  <si>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</si>
  <si>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</si>
  <si>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</si>
  <si>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</si>
  <si>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</si>
  <si>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</si>
  <si>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</si>
  <si>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</si>
  <si>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</si>
  <si>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</si>
  <si>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</si>
  <si>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</si>
  <si>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</si>
  <si>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</si>
  <si>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</si>
  <si>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</si>
  <si>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</si>
  <si>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</si>
  <si>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</si>
  <si>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</si>
  <si>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</si>
  <si>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</si>
  <si>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</si>
  <si>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</si>
  <si>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</si>
  <si>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</si>
  <si>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</si>
  <si>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</si>
  <si>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</si>
  <si>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</si>
  <si>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</si>
  <si>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</si>
  <si>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</si>
  <si>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</si>
  <si>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</si>
  <si>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</si>
  <si>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</si>
  <si>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</si>
  <si>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</si>
  <si>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</si>
  <si>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</si>
  <si>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</si>
  <si>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</si>
  <si>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</si>
  <si>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</si>
  <si>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</si>
  <si>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</si>
  <si>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</si>
  <si>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</si>
  <si>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</si>
  <si>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</si>
  <si>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</si>
  <si>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</si>
  <si>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</si>
  <si>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</si>
  <si>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</si>
  <si>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</si>
  <si>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</si>
  <si>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</si>
  <si>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</si>
  <si>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</si>
  <si>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</si>
  <si>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</si>
  <si>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</si>
  <si>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</si>
  <si>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</si>
  <si>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</si>
  <si>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</si>
  <si>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</si>
  <si>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</si>
  <si>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</si>
  <si>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</si>
  <si>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</si>
  <si>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</si>
  <si>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</si>
  <si>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</si>
  <si>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</si>
  <si>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</si>
  <si>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</si>
  <si>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</si>
  <si>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</si>
  <si>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</si>
  <si>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</si>
  <si>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</si>
  <si>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</si>
  <si>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</si>
  <si>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</si>
  <si>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</si>
  <si>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</si>
  <si>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</si>
  <si>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</si>
  <si>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</si>
  <si>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</si>
  <si>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</si>
  <si>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</si>
  <si>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</si>
  <si>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</si>
  <si>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</si>
  <si>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</si>
  <si>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</si>
  <si>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</si>
  <si>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</si>
  <si>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</si>
  <si>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</si>
  <si>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</si>
  <si>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</si>
  <si>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</si>
  <si>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</si>
  <si>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</si>
  <si>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</si>
  <si>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</si>
  <si>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</si>
  <si>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</si>
  <si>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</si>
  <si>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</si>
  <si>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</si>
  <si>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</si>
  <si>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</si>
  <si>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</si>
  <si>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</si>
  <si>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</si>
  <si>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</si>
  <si>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</si>
  <si>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</si>
  <si>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</si>
  <si>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</si>
  <si>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</si>
  <si>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</si>
  <si>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</si>
  <si>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</si>
  <si>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</si>
  <si>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</si>
  <si>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</si>
  <si>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</si>
  <si>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</si>
  <si>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</si>
  <si>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</si>
  <si>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</si>
  <si>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</si>
  <si>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</si>
  <si>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</si>
  <si>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</si>
  <si>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</si>
  <si>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</si>
  <si>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</si>
  <si>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</si>
  <si>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</si>
  <si>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</si>
  <si>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</si>
  <si>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</si>
  <si>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</si>
  <si>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</si>
  <si>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</si>
  <si>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</si>
  <si>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</si>
  <si>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</si>
  <si>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</si>
  <si>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</si>
  <si>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</si>
  <si>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</si>
  <si>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</si>
  <si>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</si>
  <si>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</si>
  <si>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</si>
  <si>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</si>
  <si>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</si>
  <si>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</si>
  <si>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</si>
  <si>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</si>
  <si>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</si>
  <si>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</si>
  <si>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</si>
  <si>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</si>
  <si>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</si>
  <si>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</si>
  <si>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</si>
  <si>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</si>
  <si>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</si>
  <si>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</si>
  <si>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</si>
  <si>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</si>
  <si>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</si>
  <si>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</si>
  <si>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</si>
  <si>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</si>
  <si>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</si>
  <si>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</si>
  <si>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</si>
  <si>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</si>
  <si>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</si>
  <si>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</si>
  <si>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</si>
  <si>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</si>
  <si>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</si>
  <si>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</si>
  <si>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</si>
  <si>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</si>
  <si>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</si>
  <si>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</si>
  <si>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</si>
  <si>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</si>
  <si>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</si>
  <si>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</si>
  <si>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</si>
  <si>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</si>
  <si>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</si>
  <si>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</si>
  <si>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</si>
  <si>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</si>
  <si>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</si>
  <si>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</si>
  <si>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</si>
  <si>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</si>
  <si>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</si>
  <si>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</si>
  <si>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</si>
  <si>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</si>
  <si>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</si>
  <si>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</si>
  <si>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</si>
  <si>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</si>
  <si>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</si>
  <si>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</si>
  <si>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</si>
  <si>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</si>
  <si>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</si>
  <si>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</si>
  <si>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</si>
  <si>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</si>
  <si>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</si>
  <si>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</si>
  <si>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</si>
  <si>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</si>
  <si>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</si>
  <si>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</si>
  <si>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</si>
  <si>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</si>
  <si>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</si>
  <si>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</si>
  <si>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</si>
  <si>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</si>
  <si>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</si>
  <si>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</si>
  <si>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</si>
  <si>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</si>
  <si>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</si>
  <si>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</si>
  <si>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</si>
  <si>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</si>
  <si>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</si>
  <si>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</si>
  <si>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</si>
  <si>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</si>
  <si>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</si>
  <si>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</si>
  <si>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</si>
  <si>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</si>
  <si>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</si>
  <si>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</si>
  <si>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</si>
  <si>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</si>
  <si>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</si>
  <si>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</si>
  <si>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</si>
  <si>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</si>
  <si>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</si>
  <si>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</si>
  <si>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</si>
  <si>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</si>
  <si>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</si>
  <si>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</si>
  <si>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</si>
  <si>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</si>
  <si>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</si>
  <si>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</si>
  <si>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</si>
  <si>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</si>
  <si>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</si>
  <si>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</si>
  <si>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</si>
  <si>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</si>
  <si>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</si>
  <si>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</si>
  <si>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</si>
  <si>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</si>
  <si>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</si>
  <si>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</si>
  <si>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</si>
  <si>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</si>
  <si>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</si>
  <si>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</si>
  <si>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</si>
  <si>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</si>
  <si>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</si>
  <si>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</si>
  <si>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</si>
  <si>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</si>
  <si>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</si>
  <si>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</si>
  <si>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</si>
  <si>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</si>
  <si>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</si>
  <si>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</si>
  <si>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</si>
  <si>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</si>
  <si>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</si>
  <si>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</si>
  <si>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</si>
  <si>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</si>
  <si>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</si>
  <si>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</si>
  <si>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</si>
  <si>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</si>
  <si>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</si>
  <si>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</si>
  <si>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</si>
  <si>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</si>
  <si>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</si>
  <si>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</si>
  <si>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</si>
  <si>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</si>
  <si>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</si>
  <si>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</si>
  <si>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</si>
  <si>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</si>
  <si>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</si>
  <si>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</si>
  <si>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</si>
  <si>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</si>
  <si>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</si>
  <si>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</si>
  <si>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</si>
  <si>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</si>
  <si>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</si>
  <si>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</si>
  <si>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</si>
  <si>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</si>
  <si>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</si>
  <si>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</si>
  <si>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</si>
  <si>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</si>
  <si>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</si>
  <si>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</si>
  <si>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</si>
  <si>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</si>
  <si>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</si>
  <si>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</si>
  <si>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</si>
  <si>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</si>
  <si>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</si>
  <si>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</si>
  <si>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</si>
  <si>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</si>
  <si>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</si>
  <si>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</si>
  <si>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</si>
  <si>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</si>
  <si>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</si>
  <si>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</si>
  <si>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</si>
  <si>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</si>
  <si>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</si>
  <si>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</si>
  <si>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</si>
  <si>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</si>
  <si>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</si>
  <si>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</si>
  <si>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</si>
  <si>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</si>
  <si>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</si>
  <si>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</si>
  <si>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</si>
  <si>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</si>
  <si>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</si>
  <si>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</si>
  <si>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</si>
  <si>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</si>
  <si>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</si>
  <si>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</si>
  <si>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</si>
  <si>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</si>
  <si>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</si>
  <si>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</si>
  <si>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</si>
  <si>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</si>
  <si>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</si>
  <si>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</si>
  <si>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</si>
  <si>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</si>
  <si>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</si>
  <si>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</si>
  <si>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</si>
  <si>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</si>
  <si>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</si>
  <si>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</si>
  <si>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</si>
  <si>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</si>
  <si>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</si>
  <si>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</si>
  <si>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</si>
  <si>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</si>
  <si>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</si>
  <si>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</si>
  <si>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</si>
  <si>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</si>
  <si>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</si>
  <si>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</si>
  <si>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</si>
  <si>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</si>
  <si>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</si>
  <si>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</si>
  <si>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</si>
  <si>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</si>
  <si>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</si>
  <si>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</si>
  <si>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</si>
  <si>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</si>
  <si>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</si>
  <si>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</si>
  <si>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</si>
  <si>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</si>
  <si>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</si>
  <si>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</si>
  <si>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</si>
  <si>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</si>
  <si>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</si>
  <si>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</si>
  <si>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</si>
  <si>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</si>
  <si>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</si>
  <si>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</si>
  <si>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</si>
  <si>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</si>
  <si>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</si>
  <si>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</si>
  <si>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</si>
  <si>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</si>
  <si>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</si>
  <si>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</si>
  <si>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</si>
  <si>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</si>
  <si>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</si>
  <si>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</si>
  <si>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</si>
  <si>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</si>
  <si>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</si>
  <si>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</si>
  <si>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</si>
  <si>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</si>
  <si>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</si>
  <si>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</si>
  <si>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</si>
  <si>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</si>
  <si>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</si>
  <si>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</si>
  <si>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</si>
  <si>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</si>
  <si>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</si>
  <si>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</si>
  <si>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</si>
  <si>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</si>
  <si>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</si>
  <si>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</si>
  <si>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</si>
  <si>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</si>
  <si>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</si>
  <si>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</si>
  <si>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</si>
  <si>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</si>
  <si>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</si>
  <si>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</si>
  <si>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</si>
  <si>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</si>
  <si>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</si>
  <si>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</si>
  <si>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</si>
  <si>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</si>
  <si>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</si>
  <si>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</si>
  <si>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</si>
  <si>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</si>
  <si>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</si>
  <si>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</si>
  <si>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</si>
  <si>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</si>
  <si>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</si>
  <si>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</si>
  <si>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</si>
  <si>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</si>
  <si>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</si>
  <si>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</si>
  <si>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</si>
  <si>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</si>
  <si>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</si>
  <si>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</si>
  <si>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</si>
  <si>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</si>
  <si>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</si>
  <si>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</si>
  <si>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</si>
  <si>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</si>
  <si>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</si>
  <si>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</si>
  <si>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</si>
  <si>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</si>
  <si>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</si>
  <si>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</si>
  <si>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</si>
  <si>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</si>
  <si>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</si>
  <si>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</si>
  <si>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</si>
  <si>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</si>
  <si>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</si>
  <si>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</si>
  <si>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</si>
  <si>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</si>
  <si>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</si>
  <si>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</si>
  <si>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</si>
  <si>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</si>
  <si>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</si>
  <si>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</si>
  <si>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</si>
  <si>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</si>
  <si>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</si>
  <si>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</si>
  <si>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</si>
  <si>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</si>
  <si>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</si>
  <si>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</si>
  <si>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</si>
  <si>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</si>
  <si>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</si>
  <si>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</si>
  <si>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</si>
  <si>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</si>
  <si>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</si>
  <si>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</si>
  <si>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</si>
  <si>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</si>
  <si>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</si>
  <si>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</si>
  <si>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</si>
  <si>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</si>
  <si>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</si>
  <si>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</si>
  <si>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</si>
  <si>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</si>
  <si>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</si>
  <si>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</si>
  <si>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</si>
  <si>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</si>
  <si>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</si>
  <si>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</si>
  <si>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</si>
  <si>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</si>
  <si>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</si>
  <si>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</si>
  <si>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</si>
  <si>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</si>
  <si>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</si>
  <si>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</si>
  <si>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</si>
  <si>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</si>
  <si>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</si>
  <si>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</si>
  <si>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</si>
  <si>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</si>
  <si>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</si>
  <si>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</si>
  <si>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</si>
  <si>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</si>
  <si>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</si>
  <si>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</si>
  <si>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</si>
  <si>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</si>
  <si>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</si>
  <si>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</si>
  <si>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</si>
  <si>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</si>
  <si>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</si>
  <si>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</si>
  <si>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</si>
  <si>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</si>
  <si>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</si>
  <si>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</si>
  <si>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</si>
  <si>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</si>
  <si>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</si>
  <si>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</si>
  <si>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</si>
  <si>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</si>
  <si>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</si>
  <si>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</si>
  <si>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</si>
  <si>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</si>
  <si>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</si>
  <si>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</si>
  <si>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</si>
  <si>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</si>
  <si>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</si>
  <si>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</si>
  <si>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</si>
  <si>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</si>
  <si>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</si>
  <si>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</si>
  <si>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</si>
  <si>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</si>
  <si>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</si>
  <si>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</si>
  <si>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</si>
  <si>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</si>
  <si>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</si>
  <si>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</si>
  <si>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</si>
  <si>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</si>
  <si>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</si>
  <si>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</si>
  <si>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</si>
  <si>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</si>
  <si>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</si>
  <si>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</si>
  <si>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</si>
  <si>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</si>
  <si>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</si>
  <si>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</si>
  <si>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</si>
  <si>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</si>
  <si>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</si>
  <si>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</si>
  <si>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</si>
  <si>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</si>
  <si>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</si>
  <si>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</si>
  <si>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</si>
  <si>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</si>
  <si>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</si>
  <si>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</si>
  <si>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</si>
  <si>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</si>
  <si>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</si>
  <si>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</si>
  <si>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</si>
  <si>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</si>
  <si>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</si>
  <si>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</si>
  <si>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</si>
  <si>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</si>
  <si>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</si>
  <si>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</si>
  <si>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</si>
  <si>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</si>
  <si>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</si>
  <si>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</si>
  <si>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</si>
  <si>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</si>
  <si>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</si>
  <si>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</si>
  <si>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</si>
  <si>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</si>
  <si>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</si>
  <si>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</si>
  <si>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</si>
  <si>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</si>
  <si>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</si>
  <si>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</si>
  <si>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</si>
  <si>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</si>
  <si>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</si>
  <si>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</si>
  <si>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</si>
  <si>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</si>
  <si>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</si>
  <si>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</si>
  <si>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</si>
  <si>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</si>
  <si>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</si>
  <si>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</si>
  <si>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</si>
  <si>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</si>
  <si>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</si>
  <si>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</si>
  <si>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</si>
  <si>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</si>
  <si>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</si>
  <si>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</si>
  <si>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</si>
  <si>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</si>
  <si>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</si>
  <si>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</si>
  <si>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</si>
  <si>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</si>
  <si>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</si>
  <si>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</si>
  <si>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</si>
  <si>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</si>
  <si>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</si>
  <si>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</si>
  <si>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</si>
  <si>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</si>
  <si>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</si>
  <si>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</si>
  <si>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</si>
  <si>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</si>
  <si>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</si>
  <si>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</si>
  <si>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</si>
  <si>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</si>
  <si>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</si>
  <si>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</si>
  <si>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</si>
  <si>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</si>
  <si>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</si>
  <si>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</si>
  <si>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</si>
  <si>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</si>
  <si>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</si>
  <si>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</si>
  <si>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</si>
  <si>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</si>
  <si>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</si>
  <si>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</si>
  <si>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</si>
  <si>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</si>
  <si>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</si>
  <si>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</si>
  <si>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</si>
  <si>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</si>
  <si>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</si>
  <si>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</si>
  <si>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</si>
  <si>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</si>
  <si>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</si>
  <si>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</si>
  <si>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</si>
  <si>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</si>
  <si>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</si>
  <si>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</si>
  <si>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</si>
  <si>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</si>
  <si>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</si>
  <si>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</si>
  <si>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</si>
  <si>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</si>
  <si>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</si>
  <si>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</si>
  <si>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</si>
  <si>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</si>
  <si>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</si>
  <si>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</si>
  <si>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</si>
  <si>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</si>
  <si>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</si>
  <si>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</si>
  <si>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</si>
  <si>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</si>
  <si>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</si>
  <si>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</si>
  <si>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</si>
  <si>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</si>
  <si>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</si>
  <si>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</si>
  <si>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</si>
  <si>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</si>
  <si>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</si>
  <si>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</si>
  <si>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</si>
  <si>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</si>
  <si>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</si>
  <si>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</si>
  <si>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</si>
  <si>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</si>
  <si>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</si>
  <si>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</si>
  <si>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</si>
  <si>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</si>
  <si>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</si>
  <si>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</si>
  <si>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</si>
  <si>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</si>
  <si>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</si>
  <si>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</si>
  <si>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</si>
  <si>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</si>
  <si>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</si>
  <si>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</si>
  <si>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</si>
  <si>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</si>
  <si>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</si>
  <si>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</si>
  <si>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</si>
  <si>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</si>
  <si>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</si>
  <si>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</si>
  <si>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</si>
  <si>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</si>
  <si>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</si>
  <si>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</si>
  <si>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</si>
  <si>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</si>
  <si>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</si>
  <si>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</si>
  <si>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</si>
  <si>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</si>
  <si>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</si>
  <si>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</si>
  <si>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</si>
  <si>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</si>
  <si>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</si>
  <si>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</si>
  <si>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</si>
  <si>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</si>
  <si>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</si>
  <si>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</si>
  <si>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</si>
  <si>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</si>
  <si>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</si>
  <si>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</si>
  <si>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</si>
  <si>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</si>
  <si>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</si>
  <si>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</si>
  <si>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</si>
  <si>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</si>
  <si>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</si>
  <si>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</si>
  <si>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</si>
  <si>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</si>
  <si>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</si>
  <si>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</si>
  <si>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</si>
  <si>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</si>
  <si>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</si>
  <si>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</si>
  <si>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</si>
  <si>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</si>
  <si>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</si>
  <si>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</si>
  <si>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</si>
  <si>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</si>
  <si>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</si>
  <si>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</si>
  <si>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</si>
  <si>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</si>
  <si>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</si>
  <si>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</si>
  <si>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</si>
  <si>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</si>
  <si>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</si>
  <si>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</si>
  <si>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</si>
  <si>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</si>
  <si>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</si>
  <si>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</si>
  <si>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</si>
  <si>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</si>
  <si>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</si>
  <si>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</si>
  <si>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</si>
  <si>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</si>
  <si>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</si>
  <si>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</si>
  <si>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</si>
  <si>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</si>
  <si>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</si>
  <si>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</si>
  <si>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</si>
  <si>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</si>
  <si>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</si>
  <si>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</si>
  <si>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</si>
  <si>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</si>
  <si>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</si>
  <si>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</si>
  <si>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</si>
  <si>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</si>
  <si>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</si>
  <si>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</si>
  <si>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</si>
  <si>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</si>
  <si>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</si>
  <si>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</si>
  <si>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</si>
  <si>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</si>
  <si>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</si>
  <si>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</si>
  <si>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</si>
  <si>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</si>
  <si>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</si>
  <si>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</si>
  <si>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</si>
  <si>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</si>
  <si>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</si>
  <si>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</si>
  <si>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</si>
  <si>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</si>
  <si>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</si>
  <si>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</si>
  <si>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</si>
  <si>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</si>
  <si>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</si>
  <si>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</si>
  <si>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</si>
  <si>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</si>
  <si>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</si>
  <si>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</si>
  <si>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</si>
  <si>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</si>
  <si>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</si>
  <si>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</si>
  <si>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</si>
  <si>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</si>
  <si>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</si>
  <si>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</si>
  <si>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</si>
  <si>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</si>
  <si>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</si>
  <si>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</si>
  <si>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</si>
  <si>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</si>
  <si>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</si>
  <si>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</si>
  <si>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</si>
  <si>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</si>
  <si>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</si>
  <si>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</si>
  <si>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</si>
  <si>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</si>
  <si>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</si>
  <si>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</si>
  <si>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</si>
  <si>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</si>
  <si>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</si>
  <si>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</si>
  <si>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</si>
  <si>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</si>
  <si>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</si>
  <si>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</si>
  <si>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</si>
  <si>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</si>
  <si>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</si>
  <si>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</si>
  <si>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</si>
  <si>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</si>
  <si>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</si>
  <si>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</si>
  <si>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</si>
  <si>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</si>
  <si>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</si>
  <si>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</si>
  <si>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</si>
  <si>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</si>
  <si>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</si>
  <si>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</si>
  <si>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</si>
  <si>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</si>
  <si>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</si>
  <si>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</si>
  <si>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</si>
  <si>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</si>
  <si>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</si>
  <si>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</si>
  <si>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</si>
  <si>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</si>
  <si>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</si>
  <si>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</si>
  <si>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</si>
  <si>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</si>
  <si>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</si>
  <si>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</si>
  <si>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</si>
  <si>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</si>
  <si>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</si>
  <si>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</si>
  <si>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</si>
  <si>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</si>
  <si>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</si>
  <si>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</si>
  <si>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</si>
  <si>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</si>
  <si>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</si>
  <si>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</si>
  <si>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</si>
  <si>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</si>
  <si>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</si>
  <si>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</si>
  <si>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</si>
  <si>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</si>
  <si>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</si>
  <si>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</si>
  <si>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</si>
  <si>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</si>
  <si>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</si>
  <si>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</si>
  <si>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</si>
  <si>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</si>
  <si>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</si>
  <si>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</si>
  <si>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</si>
  <si>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</si>
  <si>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</si>
  <si>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</si>
  <si>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</si>
  <si>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</si>
  <si>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</si>
  <si>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</si>
  <si>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</si>
  <si>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</si>
  <si>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</si>
  <si>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</si>
  <si>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</si>
  <si>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</si>
  <si>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</si>
  <si>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</si>
  <si>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</si>
  <si>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</si>
  <si>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</si>
  <si>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</si>
  <si>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</si>
  <si>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</si>
  <si>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</si>
  <si>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</si>
  <si>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</si>
  <si>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</si>
  <si>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</si>
  <si>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</si>
  <si>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</si>
  <si>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</si>
  <si>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</si>
  <si>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</si>
  <si>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</si>
  <si>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</si>
  <si>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</si>
  <si>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</si>
  <si>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</si>
  <si>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</si>
  <si>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</si>
  <si>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</si>
  <si>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</si>
  <si>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</si>
  <si>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</si>
  <si>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</si>
  <si>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</si>
  <si>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</si>
  <si>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</si>
  <si>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</si>
  <si>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</si>
  <si>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</si>
  <si>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</si>
  <si>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</si>
  <si>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</si>
  <si>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</si>
  <si>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</si>
  <si>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</si>
  <si>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</si>
  <si>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</si>
  <si>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</si>
  <si>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</si>
  <si>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</si>
  <si>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</si>
  <si>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</si>
  <si>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</si>
  <si>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</si>
  <si>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</si>
  <si>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</si>
  <si>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</si>
  <si>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</si>
  <si>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</si>
  <si>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</si>
  <si>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</si>
  <si>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</si>
  <si>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</si>
  <si>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</si>
  <si>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</si>
  <si>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</si>
  <si>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</si>
  <si>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</si>
  <si>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</si>
  <si>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</si>
  <si>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</si>
  <si>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</si>
  <si>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</si>
  <si>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</si>
  <si>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</si>
  <si>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</si>
  <si>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</si>
  <si>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</si>
  <si>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</si>
  <si>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</si>
  <si>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</si>
  <si>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</si>
  <si>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</si>
  <si>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</si>
  <si>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</si>
  <si>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</si>
  <si>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</si>
  <si>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</si>
  <si>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</si>
  <si>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</si>
  <si>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</si>
  <si>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</si>
  <si>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</si>
  <si>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</si>
  <si>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</si>
  <si>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</si>
  <si>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</si>
  <si>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</si>
  <si>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</si>
  <si>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</si>
  <si>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</si>
  <si>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</si>
  <si>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</si>
  <si>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</si>
  <si>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</si>
  <si>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</si>
  <si>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</si>
  <si>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</si>
  <si>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</si>
  <si>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</si>
  <si>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</si>
  <si>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</si>
  <si>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</si>
  <si>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</si>
  <si>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</si>
  <si>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</si>
  <si>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</si>
  <si>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</si>
  <si>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</si>
  <si>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</si>
  <si>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</si>
  <si>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</si>
  <si>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</si>
  <si>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</si>
  <si>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</si>
  <si>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</si>
  <si>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</si>
  <si>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</si>
  <si>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</si>
  <si>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</si>
  <si>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</si>
  <si>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</si>
  <si>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</si>
  <si>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</si>
  <si>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</si>
  <si>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</si>
  <si>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</si>
  <si>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</si>
  <si>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</si>
  <si>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</si>
  <si>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</si>
  <si>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</si>
  <si>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</si>
  <si>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</si>
  <si>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</si>
  <si>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</si>
  <si>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</si>
  <si>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</si>
  <si>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</si>
  <si>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</si>
  <si>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</si>
  <si>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</si>
  <si>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</si>
  <si>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</si>
  <si>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</si>
  <si>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</si>
  <si>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</si>
  <si>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</si>
  <si>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</si>
  <si>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</si>
  <si>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</si>
  <si>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</si>
  <si>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</si>
  <si>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</si>
  <si>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</si>
  <si>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</si>
  <si>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</si>
  <si>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</si>
  <si>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</si>
  <si>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</si>
  <si>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</si>
  <si>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</si>
  <si>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</si>
  <si>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</si>
  <si>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</si>
  <si>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</si>
  <si>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</si>
  <si>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</si>
  <si>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</si>
  <si>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</si>
  <si>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</si>
  <si>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</si>
  <si>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</si>
  <si>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</si>
  <si>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</si>
  <si>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</si>
  <si>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</si>
  <si>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</si>
  <si>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</si>
  <si>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</si>
  <si>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</si>
  <si>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</si>
  <si>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</si>
  <si>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</si>
  <si>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</si>
  <si>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</si>
  <si>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</si>
  <si>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</si>
  <si>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</si>
  <si>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</si>
  <si>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</si>
  <si>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</si>
  <si>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</si>
  <si>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</si>
  <si>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</si>
  <si>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</si>
  <si>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</si>
  <si>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</si>
  <si>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</si>
  <si>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</si>
  <si>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</si>
  <si>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</si>
  <si>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</si>
  <si>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</si>
  <si>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</si>
  <si>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</si>
  <si>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</si>
  <si>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</si>
  <si>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</si>
  <si>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</si>
  <si>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</si>
  <si>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</si>
  <si>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</si>
  <si>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</si>
  <si>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</si>
  <si>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</si>
  <si>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</si>
  <si>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</si>
  <si>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</si>
  <si>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</si>
  <si>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</si>
  <si>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</si>
  <si>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</si>
  <si>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</si>
  <si>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</si>
  <si>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</si>
  <si>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</si>
  <si>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</si>
  <si>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</si>
  <si>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</si>
  <si>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</si>
  <si>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</si>
  <si>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</si>
  <si>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</si>
  <si>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</si>
  <si>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</si>
  <si>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</si>
  <si>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</si>
  <si>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</si>
  <si>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</si>
  <si>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</si>
  <si>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</si>
  <si>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</si>
  <si>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</si>
  <si>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</si>
  <si>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</si>
  <si>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</si>
  <si>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</si>
  <si>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</si>
  <si>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</si>
  <si>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</si>
  <si>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</si>
  <si>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</si>
  <si>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</si>
  <si>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</si>
  <si>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</si>
  <si>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</si>
  <si>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</si>
  <si>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</si>
  <si>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</si>
  <si>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</si>
  <si>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</si>
  <si>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</si>
  <si>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</si>
  <si>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</si>
  <si>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</si>
  <si>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</si>
  <si>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</si>
  <si>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</si>
  <si>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</si>
  <si>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</si>
  <si>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</si>
  <si>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</si>
  <si>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</si>
  <si>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</si>
  <si>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</si>
  <si>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</si>
  <si>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</si>
  <si>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</si>
  <si>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</si>
  <si>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</si>
  <si>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</si>
  <si>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</si>
  <si>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</si>
  <si>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</si>
  <si>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</si>
  <si>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</si>
  <si>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</si>
  <si>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</si>
  <si>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</si>
  <si>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</si>
  <si>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</si>
  <si>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</si>
  <si>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</si>
  <si>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</si>
  <si>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</si>
  <si>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</si>
  <si>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</si>
  <si>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</si>
  <si>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</si>
  <si>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</si>
  <si>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</si>
  <si>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</si>
  <si>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</si>
  <si>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</si>
  <si>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</si>
  <si>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</si>
  <si>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</si>
  <si>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</si>
  <si>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</si>
  <si>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</si>
  <si>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</si>
  <si>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</si>
  <si>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</si>
  <si>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</si>
  <si>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</si>
  <si>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</si>
  <si>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</si>
  <si>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</si>
  <si>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</si>
  <si>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</si>
  <si>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</si>
  <si>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</si>
  <si>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</si>
  <si>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</si>
  <si>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</si>
  <si>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</si>
  <si>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</si>
  <si>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</si>
  <si>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</si>
  <si>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</si>
  <si>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</si>
  <si>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</si>
  <si>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</si>
  <si>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</si>
  <si>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</si>
  <si>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</si>
  <si>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</si>
  <si>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</si>
  <si>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</si>
  <si>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</si>
  <si>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</si>
  <si>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</si>
  <si>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</si>
  <si>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</si>
  <si>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</si>
  <si>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</si>
  <si>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</si>
  <si>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</si>
  <si>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</si>
  <si>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</si>
  <si>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</si>
  <si>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</si>
  <si>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</si>
  <si>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</si>
  <si>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</si>
  <si>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</si>
  <si>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</si>
  <si>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</si>
  <si>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</si>
  <si>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</si>
  <si>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</si>
  <si>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</si>
  <si>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</si>
  <si>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</si>
  <si>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</si>
  <si>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</si>
  <si>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</si>
  <si>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</si>
  <si>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</si>
  <si>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</si>
  <si>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</si>
  <si>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</si>
  <si>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</si>
  <si>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</si>
  <si>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</si>
  <si>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</si>
  <si>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</si>
  <si>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</si>
  <si>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</si>
  <si>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</si>
  <si>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</si>
  <si>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</si>
  <si>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</si>
  <si>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</si>
  <si>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</si>
  <si>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</si>
  <si>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</si>
  <si>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</si>
  <si>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</si>
  <si>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</si>
  <si>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</si>
  <si>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</si>
  <si>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</si>
  <si>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</si>
  <si>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</si>
  <si>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</si>
  <si>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</si>
  <si>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</si>
  <si>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</si>
  <si>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</si>
  <si>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</si>
  <si>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</si>
  <si>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</si>
  <si>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</si>
  <si>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</si>
  <si>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</si>
  <si>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</si>
  <si>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</si>
  <si>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</si>
  <si>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</si>
  <si>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</si>
  <si>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</si>
  <si>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</si>
  <si>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</si>
  <si>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</si>
  <si>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</si>
  <si>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</si>
  <si>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</si>
  <si>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</si>
  <si>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</si>
  <si>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</si>
  <si>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</si>
  <si>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</si>
  <si>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</si>
  <si>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</si>
  <si>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</si>
  <si>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</si>
  <si>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</si>
  <si>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</si>
  <si>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</si>
  <si>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</si>
  <si>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</si>
  <si>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</si>
  <si>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</si>
  <si>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</si>
  <si>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</si>
  <si>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</si>
  <si>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</si>
  <si>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</si>
  <si>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</si>
  <si>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</si>
  <si>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</si>
  <si>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</si>
  <si>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</si>
  <si>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</si>
  <si>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</si>
  <si>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</si>
  <si>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</si>
  <si>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</si>
  <si>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</si>
  <si>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</si>
  <si>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</si>
  <si>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</si>
  <si>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</si>
  <si>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</si>
  <si>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</si>
  <si>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</si>
  <si>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</si>
  <si>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</si>
  <si>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</si>
  <si>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</si>
  <si>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</si>
  <si>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</si>
  <si>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</si>
  <si>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</si>
  <si>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</si>
  <si>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</si>
  <si>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</si>
  <si>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</si>
  <si>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</si>
  <si>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</si>
  <si>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</si>
  <si>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</si>
  <si>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</si>
  <si>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</si>
  <si>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</si>
  <si>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</si>
  <si>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</si>
  <si>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</si>
  <si>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</si>
  <si>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</si>
  <si>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</si>
  <si>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</si>
  <si>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</si>
  <si>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</si>
  <si>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</si>
  <si>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</si>
  <si>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</si>
  <si>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</si>
  <si>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</si>
  <si>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</si>
  <si>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</si>
  <si>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</si>
  <si>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</si>
  <si>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</si>
  <si>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</si>
  <si>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</si>
  <si>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</si>
  <si>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</si>
  <si>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</si>
  <si>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</si>
  <si>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</si>
  <si>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</si>
  <si>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</si>
  <si>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</si>
  <si>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</si>
  <si>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</si>
  <si>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</si>
  <si>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</si>
  <si>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</si>
  <si>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</si>
  <si>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</si>
  <si>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</si>
  <si>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</si>
  <si>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</si>
  <si>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</si>
  <si>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</si>
  <si>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</si>
  <si>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</si>
  <si>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</si>
  <si>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</si>
  <si>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</si>
  <si>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</si>
  <si>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</si>
  <si>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</si>
  <si>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</si>
  <si>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</si>
  <si>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</si>
  <si>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</si>
  <si>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</si>
  <si>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</si>
  <si>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</si>
  <si>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</si>
  <si>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</si>
  <si>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</si>
  <si>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</si>
  <si>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</si>
  <si>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</si>
  <si>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</si>
  <si>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</si>
  <si>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</si>
  <si>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</si>
  <si>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</si>
  <si>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</si>
  <si>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</si>
  <si>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</si>
  <si>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</si>
  <si>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</si>
  <si>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</si>
  <si>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</si>
  <si>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</si>
  <si>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</si>
  <si>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</si>
  <si>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</si>
  <si>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</si>
  <si>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</si>
  <si>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</si>
  <si>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</si>
  <si>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</si>
  <si>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</si>
  <si>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</si>
  <si>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</si>
  <si>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</si>
  <si>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</si>
  <si>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</si>
  <si>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</si>
  <si>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</si>
  <si>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</si>
  <si>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</si>
  <si>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</si>
  <si>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</si>
  <si>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</si>
  <si>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</si>
  <si>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</si>
  <si>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</si>
  <si>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</si>
  <si>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</si>
  <si>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</si>
  <si>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</si>
  <si>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</si>
  <si>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</si>
  <si>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</si>
  <si>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</si>
  <si>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</si>
  <si>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</si>
  <si>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</si>
  <si>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</si>
  <si>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</si>
  <si>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</si>
  <si>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</si>
  <si>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</si>
  <si>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</si>
  <si>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</si>
  <si>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</si>
  <si>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</si>
  <si>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</si>
  <si>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</si>
  <si>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</si>
  <si>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</si>
  <si>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</si>
  <si>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</si>
  <si>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</si>
  <si>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</si>
  <si>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</si>
  <si>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</si>
  <si>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</si>
  <si>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</si>
  <si>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</si>
  <si>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</si>
  <si>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</si>
  <si>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</si>
  <si>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</si>
  <si>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</si>
  <si>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</si>
  <si>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</si>
  <si>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</si>
  <si>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</si>
  <si>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</si>
  <si>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</si>
  <si>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</si>
  <si>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</si>
  <si>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</si>
  <si>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</si>
  <si>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</si>
  <si>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</si>
  <si>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</si>
  <si>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</si>
  <si>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</si>
  <si>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</si>
  <si>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</si>
  <si>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</si>
  <si>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</si>
  <si>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</si>
  <si>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</si>
  <si>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</si>
  <si>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</si>
  <si>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</si>
  <si>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</si>
  <si>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</si>
  <si>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</si>
  <si>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</si>
  <si>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</si>
  <si>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</si>
  <si>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</si>
  <si>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</si>
  <si>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</si>
  <si>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</si>
  <si>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</si>
  <si>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</si>
  <si>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</si>
  <si>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</si>
  <si>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</si>
  <si>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</si>
  <si>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</si>
  <si>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</si>
  <si>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</si>
  <si>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</si>
  <si>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</si>
  <si>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</si>
  <si>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</si>
  <si>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</si>
  <si>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</si>
  <si>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</si>
  <si>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</si>
  <si>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</si>
  <si>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</si>
  <si>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</si>
  <si>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</si>
  <si>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</si>
  <si>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</si>
  <si>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</si>
  <si>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</si>
  <si>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</si>
  <si>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</si>
  <si>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</si>
  <si>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</si>
  <si>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</si>
  <si>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</si>
  <si>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</si>
  <si>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</si>
  <si>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</si>
  <si>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</si>
  <si>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</si>
  <si>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</si>
  <si>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</si>
  <si>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</si>
  <si>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</si>
  <si>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</si>
  <si>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</si>
  <si>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</si>
  <si>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</si>
  <si>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</si>
  <si>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</si>
  <si>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</si>
  <si>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</si>
  <si>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</si>
  <si>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</si>
  <si>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</si>
  <si>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</si>
  <si>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</si>
  <si>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</si>
  <si>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</si>
  <si>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</si>
  <si>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</si>
  <si>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</si>
  <si>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</si>
  <si>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</si>
  <si>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</si>
  <si>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</si>
  <si>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</si>
  <si>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</si>
  <si>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</si>
  <si>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</si>
  <si>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</si>
  <si>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</si>
  <si>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</si>
  <si>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</si>
  <si>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</si>
  <si>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</si>
  <si>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</si>
  <si>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</si>
  <si>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</si>
  <si>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</si>
  <si>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</si>
  <si>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</si>
  <si>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</si>
  <si>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</si>
  <si>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</si>
  <si>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</si>
  <si>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</si>
  <si>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</si>
  <si>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</si>
  <si>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</si>
  <si>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</si>
  <si>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</si>
  <si>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</si>
  <si>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</si>
  <si>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</si>
  <si>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</si>
  <si>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</si>
  <si>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</si>
  <si>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</si>
  <si>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</si>
  <si>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</si>
  <si>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</si>
  <si>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</si>
  <si>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</si>
  <si>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</si>
  <si>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</si>
  <si>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</si>
  <si>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</si>
  <si>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</si>
  <si>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</si>
  <si>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</si>
  <si>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</si>
  <si>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</si>
  <si>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</si>
  <si>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</si>
  <si>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</si>
  <si>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</si>
  <si>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</si>
  <si>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</si>
  <si>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</si>
  <si>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</si>
  <si>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</si>
  <si>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</si>
  <si>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</si>
  <si>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</si>
  <si>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</si>
  <si>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</si>
  <si>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</si>
  <si>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</si>
  <si>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</si>
  <si>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</si>
  <si>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</si>
  <si>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</si>
  <si>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</si>
  <si>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</si>
  <si>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</si>
  <si>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</si>
  <si>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</si>
  <si>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</si>
  <si>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</si>
  <si>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</si>
  <si>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</si>
  <si>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</si>
  <si>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</si>
  <si>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</si>
  <si>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</si>
  <si>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</si>
  <si>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</si>
  <si>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</si>
  <si>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</si>
  <si>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</si>
  <si>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</si>
  <si>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</si>
  <si>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</si>
  <si>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</si>
  <si>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</si>
  <si>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</si>
  <si>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</si>
  <si>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</si>
  <si>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</si>
  <si>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</si>
  <si>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</si>
  <si>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</si>
  <si>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</si>
  <si>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</si>
  <si>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</si>
  <si>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</si>
  <si>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</si>
  <si>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</si>
  <si>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</si>
  <si>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</si>
  <si>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</si>
  <si>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</si>
  <si>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</si>
  <si>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</si>
  <si>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</si>
  <si>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</si>
  <si>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</si>
  <si>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</si>
  <si>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</si>
  <si>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</si>
  <si>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</si>
  <si>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</si>
  <si>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</si>
  <si>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</si>
  <si>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</si>
  <si>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</si>
  <si>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</si>
  <si>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</si>
  <si>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</si>
  <si>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</si>
  <si>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</si>
  <si>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</si>
  <si>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</si>
  <si>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</si>
  <si>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</si>
  <si>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</si>
  <si>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</si>
  <si>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</si>
  <si>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</si>
  <si>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</si>
  <si>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</si>
  <si>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</si>
  <si>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</si>
  <si>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</si>
  <si>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</si>
  <si>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</si>
  <si>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</si>
  <si>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</si>
  <si>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</si>
  <si>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</si>
  <si>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</si>
  <si>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</si>
  <si>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</si>
  <si>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</si>
  <si>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</si>
  <si>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</si>
  <si>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</si>
  <si>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</si>
  <si>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</si>
  <si>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</si>
  <si>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</si>
  <si>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</si>
  <si>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</si>
  <si>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</si>
  <si>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</si>
  <si>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</si>
  <si>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</si>
  <si>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</si>
  <si>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</si>
  <si>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</si>
  <si>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</si>
  <si>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</si>
  <si>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</si>
  <si>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</si>
  <si>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</si>
  <si>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</si>
  <si>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</si>
  <si>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</si>
  <si>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</si>
  <si>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</si>
  <si>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</si>
  <si>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</si>
  <si>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</si>
  <si>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</si>
  <si>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</si>
  <si>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</si>
  <si>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</si>
  <si>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</si>
  <si>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</si>
  <si>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</si>
  <si>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</si>
  <si>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</si>
  <si>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</si>
  <si>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</si>
  <si>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</si>
  <si>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</si>
  <si>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</si>
  <si>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</si>
  <si>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</si>
  <si>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</si>
  <si>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</si>
  <si>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</si>
  <si>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</si>
  <si>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</si>
  <si>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</si>
  <si>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</si>
  <si>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</si>
  <si>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</si>
  <si>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</si>
  <si>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</si>
  <si>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</si>
  <si>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</si>
  <si>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</si>
  <si>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</si>
  <si>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</si>
  <si>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</si>
  <si>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</si>
  <si>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</si>
  <si>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</si>
  <si>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</si>
  <si>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</si>
  <si>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</si>
  <si>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</si>
  <si>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</si>
  <si>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</si>
  <si>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</si>
  <si>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</si>
  <si>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</si>
  <si>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</si>
  <si>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</si>
  <si>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</si>
  <si>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</si>
  <si>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</si>
  <si>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</si>
  <si>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</si>
  <si>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</si>
  <si>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</si>
  <si>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</si>
  <si>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</si>
  <si>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</si>
  <si>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</si>
  <si>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</si>
  <si>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</si>
  <si>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</si>
  <si>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</si>
  <si>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</si>
  <si>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</si>
  <si>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</si>
  <si>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</si>
  <si>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</si>
  <si>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</si>
  <si>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</si>
  <si>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</si>
  <si>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</si>
  <si>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</si>
  <si>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</si>
  <si>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</si>
  <si>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</si>
  <si>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</si>
  <si>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</si>
  <si>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</si>
  <si>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</si>
  <si>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</si>
  <si>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</si>
  <si>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</si>
  <si>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</si>
  <si>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</si>
  <si>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</si>
  <si>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</si>
  <si>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</si>
  <si>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</si>
  <si>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</si>
  <si>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</si>
  <si>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</si>
  <si>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</si>
  <si>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</si>
  <si>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</si>
  <si>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</si>
  <si>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</si>
  <si>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</si>
  <si>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</si>
  <si>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</si>
  <si>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</si>
  <si>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</si>
  <si>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</si>
  <si>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</si>
  <si>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</si>
  <si>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</si>
  <si>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</si>
  <si>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</si>
  <si>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</si>
  <si>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</si>
  <si>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</si>
  <si>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</si>
  <si>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</si>
  <si>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</si>
  <si>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</si>
  <si>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</si>
  <si>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</si>
  <si>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</si>
  <si>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</si>
  <si>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</si>
  <si>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</si>
  <si>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</si>
  <si>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</si>
  <si>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</si>
  <si>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</si>
  <si>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</si>
  <si>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</si>
  <si>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</si>
  <si>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</si>
  <si>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</si>
  <si>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</si>
  <si>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</si>
  <si>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</si>
  <si>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</si>
  <si>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</si>
  <si>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</si>
  <si>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</si>
  <si>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</si>
  <si>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</si>
  <si>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</si>
  <si>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</si>
  <si>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</si>
  <si>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</si>
  <si>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</si>
  <si>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</si>
  <si>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</si>
  <si>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</si>
  <si>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</si>
  <si>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</si>
  <si>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</si>
  <si>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</si>
  <si>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</si>
  <si>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</si>
  <si>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</si>
  <si>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</si>
  <si>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</si>
  <si>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</si>
  <si>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</si>
  <si>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</si>
  <si>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</si>
  <si>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</si>
  <si>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</si>
  <si>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</si>
  <si>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</si>
  <si>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</si>
  <si>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</si>
  <si>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</si>
  <si>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</si>
  <si>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</si>
  <si>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</si>
  <si>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</si>
  <si>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</si>
  <si>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</si>
  <si>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</si>
  <si>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</si>
  <si>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</si>
  <si>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</si>
  <si>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</si>
  <si>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</si>
  <si>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</si>
  <si>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</si>
  <si>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</si>
  <si>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</si>
  <si>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</si>
  <si>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</si>
  <si>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</si>
  <si>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</si>
  <si>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</si>
  <si>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</si>
  <si>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</si>
  <si>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</si>
  <si>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</si>
  <si>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</si>
  <si>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</si>
  <si>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</si>
  <si>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</si>
  <si>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</si>
  <si>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</si>
  <si>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</si>
  <si>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</si>
  <si>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</si>
  <si>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</si>
  <si>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</si>
  <si>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</si>
  <si>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</si>
  <si>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</si>
  <si>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</si>
  <si>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</si>
  <si>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</si>
  <si>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</si>
  <si>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</si>
  <si>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</si>
  <si>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</si>
  <si>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</si>
  <si>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</si>
  <si>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</si>
  <si>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</si>
  <si>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</si>
  <si>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</si>
  <si>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</si>
  <si>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</si>
  <si>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</si>
  <si>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</si>
  <si>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</si>
  <si>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</si>
  <si>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</si>
  <si>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</si>
  <si>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</si>
  <si>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</si>
  <si>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</si>
  <si>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</si>
  <si>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</si>
  <si>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</si>
  <si>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</si>
  <si>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</si>
  <si>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</si>
  <si>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</si>
  <si>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</si>
  <si>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</si>
  <si>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</si>
  <si>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</si>
  <si>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</si>
  <si>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</si>
  <si>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</si>
  <si>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</si>
  <si>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</si>
  <si>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</si>
  <si>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</si>
  <si>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</si>
  <si>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</si>
  <si>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</si>
  <si>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</si>
  <si>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</si>
  <si>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</si>
  <si>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</si>
  <si>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</si>
  <si>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</si>
  <si>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</si>
  <si>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</si>
  <si>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</si>
  <si>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</si>
  <si>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</si>
  <si>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</si>
  <si>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</si>
  <si>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</si>
  <si>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</si>
  <si>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</si>
  <si>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</si>
  <si>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</si>
  <si>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</si>
  <si>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</si>
  <si>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</si>
  <si>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</si>
  <si>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</si>
  <si>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</si>
  <si>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</si>
  <si>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</si>
  <si>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</si>
  <si>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</si>
  <si>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</si>
  <si>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</si>
  <si>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</si>
  <si>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</si>
  <si>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</si>
  <si>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</si>
  <si>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</si>
  <si>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</si>
  <si>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</si>
  <si>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</si>
  <si>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</si>
  <si>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</si>
  <si>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</si>
  <si>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</si>
  <si>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</si>
  <si>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</si>
  <si>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</si>
  <si>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</si>
  <si>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</si>
  <si>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</si>
  <si>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</si>
  <si>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</si>
  <si>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</si>
  <si>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</si>
  <si>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</si>
  <si>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</si>
  <si>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</si>
  <si>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</si>
  <si>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</si>
  <si>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</si>
  <si>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</si>
  <si>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</si>
  <si>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</si>
  <si>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</si>
  <si>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</si>
  <si>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</si>
  <si>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</si>
  <si>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</si>
  <si>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</si>
  <si>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</si>
  <si>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</si>
  <si>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</si>
  <si>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</si>
  <si>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</si>
  <si>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</si>
  <si>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</si>
  <si>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</si>
  <si>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</si>
  <si>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</si>
  <si>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</si>
  <si>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</si>
  <si>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</si>
  <si>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</si>
  <si>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</si>
  <si>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</si>
  <si>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</si>
  <si>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</si>
  <si>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</si>
  <si>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</si>
  <si>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</si>
  <si>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</si>
  <si>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</si>
  <si>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</si>
  <si>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</si>
  <si>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</si>
  <si>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</si>
  <si>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</si>
  <si>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</si>
  <si>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</si>
  <si>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</si>
  <si>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</si>
  <si>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</si>
  <si>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</si>
  <si>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</si>
  <si>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</si>
  <si>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</si>
  <si>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</si>
  <si>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</si>
  <si>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</si>
  <si>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</si>
  <si>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</si>
  <si>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</si>
  <si>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</si>
  <si>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</si>
  <si>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</si>
  <si>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</si>
  <si>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</si>
  <si>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</si>
  <si>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</si>
  <si>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</si>
  <si>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</si>
  <si>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</si>
  <si>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</si>
  <si>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</si>
  <si>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</si>
  <si>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</si>
  <si>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</si>
  <si>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</si>
  <si>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</si>
  <si>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</si>
  <si>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</si>
  <si>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</si>
  <si>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</si>
  <si>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</si>
  <si>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</si>
  <si>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</si>
  <si>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</si>
  <si>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</si>
  <si>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</si>
  <si>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</si>
  <si>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</si>
  <si>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</si>
  <si>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</si>
  <si>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</si>
  <si>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</si>
  <si>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</si>
  <si>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</si>
  <si>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</si>
  <si>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</si>
  <si>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</si>
  <si>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</si>
  <si>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</si>
  <si>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</si>
  <si>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</si>
  <si>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</si>
  <si>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</si>
  <si>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</si>
  <si>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</si>
  <si>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</si>
  <si>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</si>
  <si>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</si>
  <si>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</si>
  <si>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</si>
  <si>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</si>
  <si>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</si>
  <si>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</si>
  <si>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</si>
  <si>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</si>
  <si>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</si>
  <si>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</si>
  <si>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</si>
  <si>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</si>
  <si>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</si>
  <si>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</si>
  <si>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</si>
  <si>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</si>
  <si>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</si>
  <si>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</si>
  <si>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</si>
  <si>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</si>
  <si>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</si>
  <si>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</si>
  <si>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</si>
  <si>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</si>
  <si>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</si>
  <si>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</si>
  <si>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</si>
  <si>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</si>
  <si>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</si>
  <si>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</si>
  <si>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</si>
  <si>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</si>
  <si>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</si>
  <si>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</si>
  <si>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</si>
  <si>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</si>
  <si>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</si>
  <si>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</si>
  <si>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</si>
  <si>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</si>
  <si>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</si>
  <si>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</si>
  <si>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</si>
  <si>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</si>
  <si>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</si>
  <si>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</si>
  <si>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</si>
  <si>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</si>
  <si>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</si>
  <si>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</si>
  <si>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</si>
  <si>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</si>
  <si>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</si>
  <si>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</si>
  <si>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</si>
  <si>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</si>
  <si>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</si>
  <si>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</si>
  <si>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</si>
  <si>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</si>
  <si>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</si>
  <si>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</si>
  <si>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</si>
  <si>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</si>
  <si>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</si>
  <si>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</si>
  <si>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</si>
  <si>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</si>
  <si>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</si>
  <si>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</si>
  <si>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</si>
  <si>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</si>
  <si>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</si>
  <si>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</si>
  <si>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</si>
  <si>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</si>
  <si>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</si>
  <si>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</si>
  <si>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</si>
  <si>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</si>
  <si>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</si>
  <si>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</si>
  <si>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</si>
  <si>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</si>
  <si>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</si>
  <si>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</si>
  <si>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</si>
  <si>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</si>
  <si>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</si>
  <si>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</si>
  <si>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</si>
  <si>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</si>
  <si>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</si>
  <si>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</si>
  <si>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</si>
  <si>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</si>
  <si>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</si>
  <si>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</si>
  <si>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</si>
  <si>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</si>
  <si>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</si>
  <si>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</si>
  <si>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</si>
  <si>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</si>
  <si>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</si>
  <si>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</si>
  <si>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</si>
  <si>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</si>
  <si>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</si>
  <si>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</si>
  <si>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</si>
  <si>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</si>
  <si>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</si>
  <si>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</si>
  <si>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</si>
  <si>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</si>
  <si>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</si>
  <si>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</si>
  <si>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</si>
  <si>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</si>
  <si>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</si>
  <si>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</si>
  <si>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</si>
  <si>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</si>
  <si>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</si>
  <si>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</si>
  <si>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</si>
  <si>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</si>
  <si>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</si>
  <si>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</si>
  <si>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</si>
  <si>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</si>
  <si>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</si>
  <si>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</si>
  <si>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</si>
  <si>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</si>
  <si>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</si>
  <si>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</si>
  <si>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</si>
  <si>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</si>
  <si>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</si>
  <si>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</si>
  <si>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</si>
  <si>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</si>
  <si>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</si>
  <si>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</si>
  <si>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</si>
  <si>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</si>
  <si>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</si>
  <si>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</si>
  <si>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</si>
  <si>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</si>
  <si>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</si>
  <si>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</si>
  <si>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</si>
  <si>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</si>
  <si>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</si>
  <si>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</si>
  <si>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</si>
  <si>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</si>
  <si>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</si>
  <si>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</si>
  <si>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</si>
  <si>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</si>
  <si>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</si>
  <si>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</si>
  <si>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</si>
  <si>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</si>
  <si>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</si>
  <si>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</si>
  <si>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</si>
  <si>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</si>
  <si>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</si>
  <si>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</si>
  <si>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</si>
  <si>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</si>
  <si>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</si>
  <si>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</si>
  <si>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</si>
  <si>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</si>
  <si>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</si>
  <si>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</si>
  <si>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</si>
  <si>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</si>
  <si>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</si>
  <si>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</si>
  <si>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</si>
  <si>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</si>
  <si>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</si>
  <si>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</si>
  <si>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</si>
  <si>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</si>
  <si>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</si>
  <si>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</si>
  <si>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</si>
  <si>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</si>
  <si>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</si>
  <si>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</si>
  <si>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</si>
  <si>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</si>
  <si>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</si>
  <si>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</si>
  <si>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</si>
  <si>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</si>
  <si>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</si>
  <si>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</si>
  <si>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</si>
  <si>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</si>
  <si>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</si>
  <si>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</si>
  <si>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</si>
  <si>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</si>
  <si>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</si>
  <si>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</si>
  <si>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</si>
  <si>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</si>
  <si>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</si>
  <si>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</si>
  <si>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</si>
  <si>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</si>
  <si>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</si>
  <si>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</si>
  <si>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</si>
  <si>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</si>
  <si>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</si>
  <si>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</si>
  <si>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</si>
  <si>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</si>
  <si>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</si>
  <si>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</si>
  <si>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</si>
  <si>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</si>
  <si>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</si>
  <si>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</si>
  <si>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</si>
  <si>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</si>
  <si>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</si>
  <si>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</si>
  <si>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</si>
  <si>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</si>
  <si>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</si>
  <si>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</si>
  <si>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</si>
  <si>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</si>
  <si>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</si>
  <si>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</si>
  <si>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</si>
  <si>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</si>
  <si>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</si>
  <si>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</si>
  <si>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</si>
  <si>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</si>
  <si>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</si>
  <si>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</si>
  <si>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</si>
  <si>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</si>
  <si>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</si>
  <si>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</si>
  <si>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</si>
  <si>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</si>
  <si>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</si>
  <si>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</si>
  <si>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</si>
  <si>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</si>
  <si>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</si>
  <si>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</si>
  <si>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</si>
  <si>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</si>
  <si>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</si>
  <si>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</si>
  <si>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</si>
  <si>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</si>
  <si>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</si>
  <si>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</si>
  <si>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</si>
  <si>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</si>
  <si>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</si>
  <si>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</si>
  <si>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</si>
  <si>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</si>
  <si>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</si>
  <si>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</si>
  <si>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</si>
  <si>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</si>
  <si>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</si>
  <si>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</si>
  <si>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</si>
  <si>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</si>
  <si>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</si>
  <si>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</si>
  <si>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</si>
  <si>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</si>
  <si>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</si>
  <si>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</si>
  <si>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</si>
  <si>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</si>
  <si>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</si>
  <si>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</si>
  <si>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</si>
  <si>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</si>
  <si>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</si>
  <si>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</si>
  <si>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</si>
  <si>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</si>
  <si>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</si>
  <si>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</si>
  <si>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</si>
  <si>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</si>
  <si>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</si>
  <si>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</si>
  <si>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</si>
  <si>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</si>
  <si>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</si>
  <si>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</si>
  <si>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</si>
  <si>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</si>
  <si>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</si>
  <si>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</si>
  <si>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</si>
  <si>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</si>
  <si>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</si>
  <si>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</si>
  <si>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</si>
  <si>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</si>
  <si>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</si>
  <si>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</si>
  <si>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</si>
  <si>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</si>
  <si>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</si>
  <si>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</si>
  <si>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</si>
  <si>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</si>
  <si>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</si>
  <si>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</si>
  <si>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</si>
  <si>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</si>
  <si>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</si>
  <si>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</si>
  <si>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</si>
  <si>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</si>
  <si>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</si>
  <si>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</si>
  <si>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</si>
  <si>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</si>
  <si>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</si>
  <si>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</si>
  <si>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</si>
  <si>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</si>
  <si>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</si>
  <si>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</si>
  <si>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</si>
  <si>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</si>
  <si>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</si>
  <si>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</si>
  <si>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</si>
  <si>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</si>
  <si>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</si>
  <si>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</si>
  <si>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</si>
  <si>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</si>
  <si>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</si>
  <si>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</si>
  <si>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</si>
  <si>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</si>
  <si>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</si>
  <si>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</si>
  <si>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</si>
  <si>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</si>
  <si>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</si>
  <si>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</si>
  <si>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</si>
  <si>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</si>
  <si>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</si>
  <si>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</si>
  <si>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</si>
  <si>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</si>
  <si>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</si>
  <si>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</si>
  <si>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</si>
  <si>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</si>
  <si>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</si>
  <si>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</si>
  <si>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</si>
  <si>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</si>
  <si>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</si>
  <si>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</si>
  <si>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</si>
  <si>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</si>
  <si>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</si>
  <si>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</si>
  <si>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</si>
  <si>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</si>
  <si>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</si>
  <si>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</si>
  <si>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</si>
  <si>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</si>
  <si>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</si>
  <si>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</si>
  <si>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</si>
  <si>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</si>
  <si>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</si>
  <si>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</si>
  <si>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</si>
  <si>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</si>
  <si>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</si>
  <si>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</si>
  <si>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</si>
  <si>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</si>
  <si>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</si>
  <si>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</si>
  <si>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</si>
  <si>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</si>
  <si>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</si>
  <si>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</si>
  <si>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</si>
  <si>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</si>
  <si>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</si>
  <si>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</si>
  <si>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</si>
  <si>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</si>
  <si>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</si>
  <si>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</si>
  <si>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</si>
  <si>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</si>
  <si>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</si>
  <si>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</si>
  <si>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</si>
  <si>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</si>
  <si>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</si>
  <si>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</si>
  <si>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</si>
  <si>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</si>
  <si>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</si>
  <si>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</si>
  <si>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</si>
  <si>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</si>
  <si>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</si>
  <si>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</si>
  <si>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</si>
  <si>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</si>
  <si>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</si>
  <si>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</si>
  <si>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</si>
  <si>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</si>
  <si>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</si>
  <si>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</si>
  <si>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</si>
  <si>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</si>
  <si>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</si>
  <si>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</si>
  <si>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</si>
  <si>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</si>
  <si>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</si>
  <si>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</si>
  <si>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</si>
  <si>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</si>
  <si>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</si>
  <si>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</si>
  <si>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</si>
  <si>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</si>
  <si>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</si>
  <si>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</si>
  <si>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</si>
  <si>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</si>
  <si>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</si>
  <si>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</si>
  <si>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</si>
  <si>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</si>
  <si>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</si>
  <si>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</si>
  <si>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</si>
  <si>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</si>
  <si>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</si>
  <si>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</si>
  <si>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</si>
  <si>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</si>
  <si>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</si>
  <si>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</si>
  <si>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</si>
  <si>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</si>
  <si>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</si>
  <si>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</si>
  <si>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</si>
  <si>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</si>
  <si>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</si>
  <si>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</si>
  <si>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</si>
  <si>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</si>
  <si>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</si>
  <si>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</si>
  <si>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</si>
  <si>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</si>
  <si>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</si>
  <si>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</si>
  <si>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</si>
  <si>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</si>
  <si>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</si>
  <si>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</si>
  <si>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</si>
  <si>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</si>
  <si>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</si>
  <si>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</si>
  <si>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</si>
  <si>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</si>
  <si>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</si>
  <si>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</si>
  <si>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</si>
  <si>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</si>
  <si>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</si>
  <si>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</si>
  <si>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</si>
  <si>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</si>
  <si>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</si>
  <si>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</si>
  <si>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</si>
  <si>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</si>
  <si>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</si>
  <si>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</si>
  <si>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</si>
  <si>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</si>
  <si>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</si>
  <si>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</si>
  <si>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</si>
  <si>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</si>
  <si>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</si>
  <si>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</si>
  <si>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</si>
  <si>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</si>
  <si>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</si>
  <si>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</si>
  <si>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</si>
  <si>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</si>
  <si>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</si>
  <si>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</si>
  <si>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</si>
  <si>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</si>
  <si>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</si>
  <si>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</si>
  <si>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</si>
  <si>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</si>
  <si>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</si>
  <si>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</si>
  <si>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</si>
  <si>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</si>
  <si>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</si>
  <si>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</si>
  <si>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</si>
  <si>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</si>
  <si>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</si>
  <si>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</si>
  <si>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</si>
  <si>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</si>
  <si>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</si>
  <si>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</si>
  <si>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</si>
  <si>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</si>
  <si>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</si>
  <si>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</si>
  <si>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</si>
  <si>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</si>
  <si>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</si>
  <si>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</si>
  <si>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</si>
  <si>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</si>
  <si>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</si>
  <si>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</si>
  <si>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</si>
  <si>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</si>
  <si>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</si>
  <si>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</si>
  <si>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</si>
  <si>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</si>
  <si>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</si>
  <si>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</si>
  <si>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</si>
  <si>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</si>
  <si>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</si>
  <si>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</si>
  <si>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</si>
  <si>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</si>
  <si>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</si>
  <si>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</si>
  <si>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</si>
  <si>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</si>
  <si>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</si>
  <si>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</si>
  <si>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</si>
  <si>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</si>
  <si>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</si>
  <si>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</si>
  <si>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</si>
  <si>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</si>
  <si>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</si>
  <si>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</si>
  <si>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</si>
  <si>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</si>
  <si>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</si>
  <si>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</si>
  <si>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</si>
  <si>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</si>
  <si>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</si>
  <si>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</si>
  <si>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</si>
  <si>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</si>
  <si>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</si>
  <si>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</si>
  <si>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</si>
  <si>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</si>
  <si>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</si>
  <si>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</si>
  <si>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</si>
  <si>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</si>
  <si>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</si>
  <si>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</si>
  <si>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</si>
  <si>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</si>
  <si>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</si>
  <si>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</si>
  <si>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</si>
  <si>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</si>
  <si>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</si>
  <si>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</si>
  <si>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</si>
  <si>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</si>
  <si>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</si>
  <si>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</si>
  <si>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</si>
  <si>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</si>
  <si>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</si>
  <si>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</si>
  <si>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</si>
  <si>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</si>
  <si>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</si>
  <si>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</si>
  <si>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</si>
  <si>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</si>
  <si>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</si>
  <si>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</si>
  <si>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</si>
  <si>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</si>
  <si>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</si>
  <si>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</si>
  <si>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</si>
  <si>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</si>
  <si>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</si>
  <si>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</si>
  <si>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</si>
  <si>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</si>
  <si>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</si>
  <si>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</si>
  <si>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</si>
  <si>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</si>
  <si>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</si>
  <si>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</si>
  <si>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</si>
  <si>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</si>
  <si>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</si>
  <si>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</si>
  <si>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</si>
  <si>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</si>
  <si>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</si>
  <si>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</si>
  <si>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</si>
  <si>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</si>
  <si>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</si>
  <si>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</si>
  <si>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</si>
  <si>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</si>
  <si>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</si>
  <si>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</si>
  <si>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</si>
  <si>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</si>
  <si>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</si>
  <si>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</si>
  <si>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</si>
  <si>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</si>
  <si>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</si>
  <si>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</si>
  <si>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</si>
  <si>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</si>
  <si>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</si>
  <si>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</si>
  <si>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</si>
  <si>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</si>
  <si>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</si>
  <si>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</si>
  <si>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</si>
  <si>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</si>
  <si>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</si>
  <si>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</si>
  <si>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</si>
  <si>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</si>
  <si>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</si>
  <si>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</si>
  <si>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</si>
  <si>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</si>
  <si>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</si>
  <si>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</si>
  <si>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</si>
  <si>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</si>
  <si>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</si>
  <si>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</si>
  <si>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</si>
  <si>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</si>
  <si>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</si>
  <si>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</si>
  <si>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</si>
  <si>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</si>
  <si>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</si>
  <si>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</si>
  <si>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</si>
  <si>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</si>
  <si>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</si>
  <si>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</si>
  <si>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</si>
  <si>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</si>
  <si>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</si>
  <si>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</si>
  <si>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</si>
  <si>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</si>
  <si>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</si>
  <si>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</si>
  <si>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</si>
  <si>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</si>
  <si>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</si>
  <si>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</si>
  <si>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</si>
  <si>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</si>
  <si>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</si>
  <si>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</si>
  <si>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</si>
  <si>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</si>
  <si>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</si>
  <si>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</si>
  <si>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</si>
  <si>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</si>
  <si>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</si>
  <si>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</si>
  <si>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</si>
  <si>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</si>
  <si>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</si>
  <si>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</si>
  <si>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</si>
  <si>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</si>
  <si>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</si>
  <si>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</si>
  <si>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</si>
  <si>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</si>
  <si>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</si>
  <si>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</si>
  <si>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</si>
  <si>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</si>
  <si>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</si>
  <si>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</si>
  <si>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</si>
  <si>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</si>
  <si>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</si>
  <si>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</si>
  <si>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</si>
  <si>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</si>
  <si>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</si>
  <si>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</si>
  <si>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</si>
  <si>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</si>
  <si>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</si>
  <si>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</si>
  <si>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</si>
  <si>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</si>
  <si>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</si>
  <si>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</si>
  <si>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</si>
  <si>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</si>
  <si>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</si>
  <si>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</si>
  <si>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</si>
  <si>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</si>
  <si>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</si>
  <si>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</si>
  <si>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</si>
  <si>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</si>
  <si>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</si>
  <si>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</si>
  <si>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</si>
  <si>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</si>
  <si>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</si>
  <si>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</si>
  <si>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</si>
  <si>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</si>
  <si>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</si>
  <si>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</si>
  <si>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</si>
  <si>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</si>
  <si>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</si>
  <si>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</si>
  <si>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</si>
  <si>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</si>
  <si>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</si>
  <si>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</si>
  <si>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</si>
  <si>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</si>
  <si>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</si>
  <si>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</si>
  <si>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</si>
  <si>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</si>
  <si>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</si>
  <si>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</si>
  <si>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</si>
  <si>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</si>
  <si>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</si>
  <si>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</si>
  <si>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</si>
  <si>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</si>
  <si>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</si>
  <si>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</si>
  <si>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</si>
  <si>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</si>
  <si>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</si>
  <si>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</si>
  <si>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</si>
  <si>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</si>
  <si>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</si>
  <si>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</si>
  <si>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</si>
  <si>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</si>
  <si>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</si>
  <si>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</si>
  <si>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</si>
  <si>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</si>
  <si>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</si>
  <si>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</si>
  <si>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</si>
  <si>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</si>
  <si>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</si>
  <si>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</si>
  <si>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</si>
  <si>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</si>
  <si>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</si>
  <si>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</si>
  <si>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</si>
  <si>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</si>
  <si>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</si>
  <si>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</si>
  <si>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</si>
  <si>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</si>
  <si>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</si>
  <si>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</si>
  <si>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</si>
  <si>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</si>
  <si>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</si>
  <si>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</si>
  <si>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</si>
  <si>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</si>
  <si>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</si>
  <si>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</si>
  <si>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</si>
  <si>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</si>
  <si>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</si>
  <si>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</si>
  <si>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</si>
  <si>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</si>
  <si>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</si>
  <si>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</si>
  <si>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</si>
  <si>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</si>
  <si>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</si>
  <si>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</si>
  <si>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</si>
  <si>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</si>
  <si>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</si>
  <si>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</si>
  <si>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</si>
  <si>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</si>
  <si>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</si>
  <si>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</si>
  <si>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</si>
  <si>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</si>
  <si>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</si>
  <si>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</si>
  <si>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</si>
  <si>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</si>
  <si>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</si>
  <si>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</si>
  <si>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</si>
  <si>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</si>
  <si>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</si>
  <si>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</si>
  <si>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</si>
  <si>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</si>
  <si>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</si>
  <si>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</si>
  <si>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</si>
  <si>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</si>
  <si>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</si>
  <si>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</si>
  <si>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</si>
  <si>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</si>
  <si>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</si>
  <si>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</si>
  <si>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</si>
  <si>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</si>
  <si>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</si>
  <si>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</si>
  <si>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</si>
  <si>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</si>
  <si>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</si>
  <si>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</si>
  <si>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</si>
  <si>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</si>
  <si>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</si>
  <si>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</si>
  <si>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</si>
  <si>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</si>
  <si>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</si>
  <si>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</si>
  <si>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</si>
  <si>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</si>
  <si>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</si>
  <si>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</si>
  <si>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</si>
  <si>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</si>
  <si>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</si>
  <si>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</si>
  <si>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</si>
  <si>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</si>
  <si>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</si>
  <si>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</si>
  <si>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</si>
  <si>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</si>
  <si>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</si>
  <si>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</si>
  <si>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</si>
  <si>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</si>
  <si>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</si>
  <si>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</si>
  <si>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</si>
  <si>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</si>
  <si>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</si>
  <si>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</si>
  <si>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</si>
  <si>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</si>
  <si>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</si>
  <si>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</si>
  <si>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</si>
  <si>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</si>
  <si>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</si>
  <si>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</si>
  <si>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</si>
  <si>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</si>
  <si>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</si>
  <si>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</si>
  <si>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</si>
  <si>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</si>
  <si>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</si>
  <si>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</si>
  <si>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</si>
  <si>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</si>
  <si>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</si>
  <si>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</si>
  <si>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</si>
  <si>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</si>
  <si>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</si>
  <si>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</si>
  <si>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</si>
  <si>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</si>
  <si>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</si>
  <si>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</si>
  <si>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</si>
  <si>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</si>
  <si>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</si>
  <si>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</si>
  <si>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</si>
  <si>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</si>
  <si>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</si>
  <si>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</si>
  <si>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</si>
  <si>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</si>
  <si>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</si>
  <si>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</si>
  <si>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</si>
  <si>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</si>
  <si>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</si>
  <si>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</si>
  <si>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</si>
  <si>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</si>
  <si>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</si>
  <si>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</si>
  <si>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</si>
  <si>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</si>
  <si>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</si>
  <si>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</si>
  <si>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</si>
  <si>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</si>
  <si>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</si>
  <si>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</si>
  <si>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</si>
  <si>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</si>
  <si>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</si>
  <si>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</si>
  <si>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</si>
  <si>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</si>
  <si>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</si>
  <si>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</si>
  <si>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</si>
  <si>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</si>
  <si>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</si>
  <si>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</si>
  <si>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</si>
  <si>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</si>
  <si>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</si>
  <si>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</si>
  <si>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</si>
  <si>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</si>
  <si>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</si>
  <si>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</si>
  <si>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</si>
  <si>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</si>
  <si>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</si>
  <si>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</si>
  <si>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</si>
  <si>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</si>
  <si>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</si>
  <si>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</si>
  <si>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</si>
  <si>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</si>
  <si>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</si>
  <si>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</si>
  <si>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</si>
  <si>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</si>
  <si>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</si>
  <si>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</si>
  <si>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</si>
  <si>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</si>
  <si>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</si>
  <si>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</si>
  <si>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</si>
  <si>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</si>
  <si>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</si>
  <si>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</si>
  <si>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</si>
  <si>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</si>
  <si>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</si>
  <si>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</si>
  <si>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</si>
  <si>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</si>
  <si>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</si>
  <si>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</si>
  <si>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</si>
  <si>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</si>
  <si>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</si>
  <si>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</si>
  <si>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</si>
  <si>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</si>
  <si>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</si>
  <si>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</si>
  <si>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</si>
  <si>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</si>
  <si>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</si>
  <si>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</si>
  <si>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</si>
  <si>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</si>
  <si>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</si>
  <si>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</si>
  <si>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</si>
  <si>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</si>
  <si>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</si>
  <si>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</si>
  <si>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</si>
  <si>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</si>
  <si>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</si>
  <si>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</si>
  <si>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</si>
  <si>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</si>
  <si>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</si>
  <si>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</si>
  <si>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</si>
  <si>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</si>
  <si>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</si>
  <si>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</si>
  <si>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</si>
  <si>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</si>
  <si>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</si>
  <si>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</si>
  <si>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</si>
  <si>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</si>
  <si>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</si>
  <si>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</si>
  <si>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</si>
  <si>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</si>
  <si>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</si>
  <si>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</si>
  <si>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</si>
  <si>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</si>
  <si>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</si>
  <si>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</si>
  <si>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</si>
  <si>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</si>
  <si>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</si>
  <si>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</si>
  <si>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</si>
  <si>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</si>
  <si>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</si>
  <si>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</si>
  <si>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</si>
  <si>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</si>
  <si>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</si>
  <si>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</si>
  <si>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</si>
  <si>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</si>
  <si>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</si>
  <si>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</si>
  <si>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</si>
  <si>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</si>
  <si>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</si>
  <si>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</si>
  <si>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</si>
  <si>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</si>
  <si>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</si>
  <si>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</si>
  <si>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</si>
  <si>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</si>
  <si>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</si>
  <si>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</si>
  <si>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</si>
  <si>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</si>
  <si>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</si>
  <si>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</si>
  <si>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</si>
  <si>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</si>
  <si>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</si>
  <si>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</si>
  <si>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</si>
  <si>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</si>
  <si>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</si>
  <si>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</si>
  <si>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</si>
  <si>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</si>
  <si>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</si>
  <si>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</si>
  <si>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</si>
  <si>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</si>
  <si>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</si>
  <si>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</si>
  <si>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</si>
  <si>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</si>
  <si>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</si>
  <si>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</si>
  <si>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</si>
  <si>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</si>
  <si>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</si>
  <si>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</si>
  <si>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</si>
  <si>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</si>
  <si>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</si>
  <si>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</si>
  <si>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</si>
  <si>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</si>
  <si>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</si>
  <si>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</si>
  <si>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</si>
  <si>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</si>
  <si>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</si>
  <si>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</si>
  <si>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</si>
  <si>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</si>
  <si>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</si>
  <si>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</si>
  <si>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</si>
  <si>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</si>
  <si>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</si>
  <si>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</si>
  <si>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</si>
  <si>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</si>
  <si>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</si>
  <si>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</si>
  <si>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</si>
  <si>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</si>
  <si>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</si>
  <si>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</si>
  <si>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</si>
  <si>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</si>
  <si>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</si>
  <si>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</si>
  <si>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</si>
  <si>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</si>
  <si>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</si>
  <si>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</si>
  <si>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</si>
  <si>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</si>
  <si>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</si>
  <si>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</si>
  <si>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</si>
  <si>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</si>
  <si>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</si>
  <si>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</si>
  <si>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</si>
  <si>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</si>
  <si>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</si>
  <si>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</si>
  <si>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</si>
  <si>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</si>
  <si>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</si>
  <si>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</si>
  <si>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</si>
  <si>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</si>
  <si>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</si>
  <si>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</si>
  <si>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</si>
  <si>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</si>
  <si>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</si>
  <si>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</si>
  <si>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</si>
  <si>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</si>
  <si>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</si>
  <si>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</si>
  <si>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</si>
  <si>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</si>
  <si>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</si>
  <si>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</si>
  <si>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</si>
  <si>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</si>
  <si>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</si>
  <si>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</si>
  <si>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</si>
  <si>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</si>
  <si>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</si>
  <si>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</si>
  <si>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</si>
  <si>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</si>
  <si>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</si>
  <si>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</si>
  <si>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</si>
  <si>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</si>
  <si>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</si>
  <si>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</si>
  <si>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</si>
  <si>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</si>
  <si>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</si>
  <si>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</si>
  <si>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</si>
  <si>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</si>
  <si>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</si>
  <si>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</si>
  <si>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</si>
  <si>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</si>
  <si>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</si>
  <si>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</si>
  <si>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</si>
  <si>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</si>
  <si>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</si>
  <si>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</si>
  <si>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</si>
  <si>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</si>
  <si>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</si>
  <si>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</si>
  <si>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</si>
  <si>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</si>
  <si>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</si>
  <si>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</si>
  <si>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</si>
  <si>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</si>
  <si>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</si>
  <si>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</si>
  <si>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</si>
  <si>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</si>
  <si>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</si>
  <si>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</si>
  <si>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</si>
  <si>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</si>
  <si>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</si>
  <si>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</si>
  <si>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</si>
  <si>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</si>
  <si>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</si>
  <si>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</si>
  <si>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</si>
  <si>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</si>
  <si>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</si>
  <si>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</si>
  <si>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</si>
  <si>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</si>
  <si>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</si>
  <si>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</si>
  <si>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</si>
  <si>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</si>
  <si>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</si>
  <si>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</si>
  <si>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</si>
  <si>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</si>
  <si>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</si>
  <si>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</si>
  <si>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</si>
  <si>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</si>
  <si>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</si>
  <si>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</si>
  <si>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</si>
  <si>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</si>
  <si>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</si>
  <si>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</si>
  <si>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</si>
  <si>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</si>
  <si>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</si>
  <si>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</si>
  <si>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</si>
  <si>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</si>
  <si>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</si>
  <si>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</si>
  <si>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</si>
  <si>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</si>
  <si>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</si>
  <si>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</si>
  <si>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</si>
  <si>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</si>
  <si>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</si>
  <si>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</si>
  <si>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</si>
  <si>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</si>
  <si>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</si>
  <si>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</si>
  <si>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</si>
  <si>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</si>
  <si>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</si>
  <si>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</si>
  <si>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</si>
  <si>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</si>
  <si>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</si>
  <si>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</si>
  <si>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</si>
  <si>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</si>
  <si>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</si>
  <si>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</si>
  <si>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</si>
  <si>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</si>
  <si>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</si>
  <si>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</si>
  <si>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</si>
  <si>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</si>
  <si>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</si>
  <si>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</si>
  <si>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</si>
  <si>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</si>
  <si>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</si>
  <si>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</si>
  <si>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</si>
  <si>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</si>
  <si>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</si>
  <si>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</si>
  <si>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</si>
  <si>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</si>
  <si>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</si>
  <si>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</si>
  <si>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</si>
  <si>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</si>
  <si>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</si>
  <si>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</si>
  <si>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</si>
  <si>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</si>
  <si>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</si>
  <si>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</si>
  <si>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</si>
  <si>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</si>
  <si>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</si>
  <si>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</si>
  <si>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</si>
  <si>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</si>
  <si>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</si>
  <si>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</si>
  <si>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</si>
  <si>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</si>
  <si>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</si>
  <si>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</si>
  <si>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</si>
  <si>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</si>
  <si>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</si>
  <si>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</si>
  <si>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</si>
  <si>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</si>
  <si>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</si>
  <si>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</si>
  <si>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</si>
  <si>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</si>
  <si>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</si>
  <si>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</si>
  <si>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</si>
  <si>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</si>
  <si>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</si>
  <si>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</si>
  <si>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</si>
  <si>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</si>
  <si>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</si>
  <si>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</si>
  <si>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</si>
  <si>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</si>
  <si>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</si>
  <si>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</si>
  <si>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</si>
  <si>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</si>
  <si>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</si>
  <si>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</si>
  <si>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</si>
  <si>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</si>
  <si>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</si>
  <si>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</si>
  <si>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</si>
  <si>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</si>
  <si>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</si>
  <si>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</si>
  <si>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</si>
  <si>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</si>
  <si>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</si>
  <si>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</si>
  <si>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</si>
  <si>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</si>
  <si>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</si>
  <si>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</si>
  <si>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</si>
  <si>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</si>
  <si>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</si>
  <si>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</si>
  <si>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</si>
  <si>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</si>
  <si>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</si>
  <si>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</si>
  <si>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</si>
  <si>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</si>
  <si>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</si>
  <si>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</si>
  <si>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</si>
  <si>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</si>
  <si>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</si>
  <si>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</si>
  <si>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</si>
  <si>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</si>
  <si>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</si>
  <si>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</si>
  <si>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</si>
  <si>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</si>
  <si>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</si>
  <si>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</si>
  <si>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</si>
  <si>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</si>
  <si>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</si>
  <si>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</si>
  <si>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</si>
  <si>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</si>
  <si>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</si>
  <si>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</si>
  <si>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</si>
  <si>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</si>
  <si>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</si>
  <si>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</si>
  <si>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</si>
  <si>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</si>
  <si>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</si>
  <si>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</si>
  <si>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</si>
  <si>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</si>
  <si>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</si>
  <si>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</si>
  <si>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</si>
  <si>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</si>
  <si>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</si>
  <si>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</si>
  <si>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</si>
  <si>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</si>
  <si>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</si>
  <si>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</si>
  <si>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</si>
  <si>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</si>
  <si>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</si>
  <si>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</si>
  <si>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</si>
  <si>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</si>
  <si>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</si>
  <si>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</si>
  <si>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</si>
  <si>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</si>
  <si>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</si>
  <si>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</si>
  <si>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</si>
  <si>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</si>
  <si>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</si>
  <si>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</si>
  <si>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</si>
  <si>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</si>
  <si>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</si>
  <si>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</si>
  <si>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</si>
  <si>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</si>
  <si>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</si>
  <si>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</si>
  <si>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</si>
  <si>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</si>
  <si>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</si>
  <si>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</si>
  <si>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</si>
  <si>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</si>
  <si>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</si>
  <si>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</si>
  <si>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</si>
  <si>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</si>
  <si>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</si>
  <si>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</si>
  <si>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</si>
  <si>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</si>
  <si>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</si>
  <si>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</si>
  <si>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</si>
  <si>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</si>
  <si>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</si>
  <si>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</si>
  <si>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</si>
  <si>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</si>
  <si>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</si>
  <si>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</si>
  <si>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</si>
  <si>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</si>
  <si>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</si>
  <si>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</si>
  <si>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</si>
  <si>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</si>
  <si>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</si>
  <si>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</si>
  <si>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</si>
  <si>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</si>
  <si>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</si>
  <si>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</si>
  <si>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</si>
  <si>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</si>
  <si>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</si>
  <si>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</si>
  <si>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</si>
  <si>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</si>
  <si>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</si>
  <si>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</si>
  <si>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</si>
  <si>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</si>
  <si>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</si>
  <si>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</si>
  <si>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</si>
  <si>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</si>
  <si>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</si>
  <si>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</si>
  <si>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</si>
  <si>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</si>
  <si>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</si>
  <si>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</si>
  <si>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</si>
  <si>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</si>
  <si>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</si>
  <si>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</si>
  <si>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</si>
  <si>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</si>
  <si>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</si>
  <si>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</si>
  <si>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</si>
  <si>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</si>
  <si>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</si>
  <si>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</si>
  <si>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</si>
  <si>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</si>
  <si>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</si>
  <si>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</si>
  <si>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</si>
  <si>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</si>
  <si>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</si>
  <si>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</si>
  <si>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</si>
  <si>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</si>
  <si>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</si>
  <si>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</si>
  <si>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</si>
  <si>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</si>
  <si>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</si>
  <si>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</si>
  <si>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</si>
  <si>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</si>
  <si>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</si>
  <si>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</si>
  <si>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</si>
  <si>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</si>
  <si>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</si>
  <si>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</si>
  <si>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</si>
  <si>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</si>
  <si>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</si>
  <si>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</si>
  <si>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</si>
  <si>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</si>
  <si>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</si>
  <si>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</si>
  <si>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</si>
  <si>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</si>
  <si>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</si>
  <si>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</si>
  <si>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</si>
  <si>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</si>
  <si>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</si>
  <si>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</si>
  <si>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</si>
  <si>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</si>
  <si>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</si>
  <si>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</si>
  <si>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</si>
  <si>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</si>
  <si>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</si>
  <si>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</si>
  <si>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</si>
  <si>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</si>
  <si>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</si>
  <si>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</si>
  <si>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</si>
  <si>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</si>
  <si>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</si>
  <si>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</si>
  <si>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</si>
  <si>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</si>
  <si>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</si>
  <si>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</si>
  <si>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</si>
  <si>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</si>
  <si>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</si>
  <si>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</si>
  <si>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</si>
  <si>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</si>
  <si>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</si>
  <si>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</si>
  <si>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</si>
  <si>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</si>
  <si>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</si>
  <si>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</si>
  <si>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</si>
  <si>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</si>
  <si>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</si>
  <si>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</si>
  <si>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</si>
  <si>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</si>
  <si>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</si>
  <si>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</si>
  <si>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</si>
  <si>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</si>
  <si>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</si>
  <si>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</si>
  <si>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</si>
  <si>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</si>
  <si>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</si>
  <si>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</si>
  <si>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</si>
  <si>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</si>
  <si>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</si>
  <si>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</si>
  <si>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</si>
  <si>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</si>
  <si>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</si>
  <si>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</si>
  <si>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</si>
  <si>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</si>
  <si>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</si>
  <si>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</si>
  <si>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</si>
  <si>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</si>
  <si>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</si>
  <si>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</si>
  <si>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</si>
  <si>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</si>
  <si>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</si>
  <si>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</si>
  <si>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</si>
  <si>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</si>
  <si>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</si>
  <si>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</si>
  <si>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</si>
  <si>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</si>
  <si>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</si>
  <si>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</si>
  <si>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</si>
  <si>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</si>
  <si>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</si>
  <si>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</si>
  <si>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</si>
  <si>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</si>
  <si>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</si>
  <si>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</si>
  <si>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</si>
  <si>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</si>
  <si>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</si>
  <si>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</si>
  <si>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</si>
  <si>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</si>
  <si>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</si>
  <si>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</si>
  <si>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</si>
  <si>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</si>
  <si>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</si>
  <si>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</si>
  <si>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</si>
  <si>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</si>
  <si>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</si>
  <si>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</si>
  <si>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</si>
  <si>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</si>
  <si>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</si>
  <si>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</si>
  <si>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</si>
  <si>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</si>
  <si>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</si>
  <si>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</si>
  <si>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</si>
  <si>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</si>
  <si>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</si>
  <si>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</si>
  <si>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</si>
  <si>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</si>
  <si>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</si>
  <si>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</si>
  <si>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</si>
  <si>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</si>
  <si>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</si>
  <si>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</si>
  <si>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</si>
  <si>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</si>
  <si>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</si>
  <si>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</si>
  <si>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</si>
  <si>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</si>
  <si>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</si>
  <si>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</si>
  <si>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</si>
  <si>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</si>
  <si>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</si>
  <si>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</si>
  <si>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</si>
  <si>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</si>
  <si>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</si>
  <si>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</si>
  <si>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</si>
  <si>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</si>
  <si>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</si>
  <si>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</si>
  <si>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</si>
  <si>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</si>
  <si>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</si>
  <si>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</si>
  <si>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</si>
  <si>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</si>
  <si>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</si>
  <si>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</si>
  <si>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</si>
  <si>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</si>
  <si>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</si>
  <si>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</si>
  <si>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</si>
  <si>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</si>
  <si>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</si>
  <si>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</si>
  <si>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</si>
  <si>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</si>
  <si>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</si>
  <si>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</si>
  <si>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</si>
  <si>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</si>
  <si>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</si>
  <si>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</si>
  <si>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</si>
  <si>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</si>
  <si>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</si>
  <si>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</si>
  <si>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</si>
  <si>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</si>
  <si>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</si>
  <si>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</si>
  <si>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</si>
  <si>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</si>
  <si>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</si>
  <si>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</si>
  <si>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</si>
  <si>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</si>
  <si>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</si>
  <si>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</si>
  <si>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</si>
  <si>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</si>
  <si>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</si>
  <si>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</si>
  <si>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</si>
  <si>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</si>
  <si>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</si>
  <si>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</si>
  <si>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</si>
  <si>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</si>
  <si>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</si>
  <si>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</si>
  <si>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</si>
  <si>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</si>
  <si>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</si>
  <si>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</si>
  <si>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</si>
  <si>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</si>
  <si>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</si>
  <si>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</si>
  <si>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</si>
  <si>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</si>
  <si>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</si>
  <si>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</si>
  <si>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</si>
  <si>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</si>
  <si>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</si>
  <si>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</si>
  <si>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</si>
  <si>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</si>
  <si>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</si>
  <si>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</si>
  <si>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</si>
  <si>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</si>
  <si>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</si>
  <si>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</si>
  <si>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</si>
  <si>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</si>
  <si>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</si>
  <si>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</si>
  <si>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</si>
  <si>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</si>
  <si>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</si>
  <si>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</si>
  <si>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</si>
  <si>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</si>
  <si>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</si>
  <si>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</si>
  <si>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</si>
  <si>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</si>
  <si>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</si>
  <si>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</si>
  <si>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</si>
  <si>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</si>
  <si>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</si>
  <si>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</si>
  <si>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</si>
  <si>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</si>
  <si>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</si>
  <si>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</si>
  <si>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</si>
  <si>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</si>
  <si>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</si>
  <si>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</si>
  <si>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</si>
  <si>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</si>
  <si>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</si>
  <si>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</si>
  <si>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</si>
  <si>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</si>
  <si>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</si>
  <si>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</si>
  <si>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</si>
  <si>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</si>
  <si>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</si>
  <si>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</si>
  <si>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</si>
  <si>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</si>
  <si>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</si>
  <si>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</si>
  <si>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</si>
  <si>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</si>
  <si>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</si>
  <si>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</si>
  <si>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</si>
  <si>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</si>
  <si>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</si>
  <si>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</si>
  <si>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</si>
  <si>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</si>
  <si>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</si>
  <si>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</si>
  <si>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</si>
  <si>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</si>
  <si>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</si>
  <si>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</si>
  <si>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</si>
  <si>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</si>
  <si>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</si>
  <si>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</si>
  <si>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</si>
  <si>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</si>
  <si>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</si>
  <si>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</si>
  <si>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</si>
  <si>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</si>
  <si>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</si>
  <si>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</si>
  <si>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</si>
  <si>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</si>
  <si>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</si>
  <si>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</si>
  <si>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</si>
  <si>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</si>
  <si>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</si>
  <si>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</si>
  <si>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</si>
  <si>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</si>
  <si>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</si>
  <si>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</si>
  <si>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</si>
  <si>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</si>
  <si>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</si>
  <si>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</si>
  <si>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</si>
  <si>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</si>
  <si>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</si>
  <si>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</si>
  <si>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</si>
  <si>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</si>
  <si>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</si>
  <si>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</si>
  <si>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</si>
  <si>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</si>
  <si>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</si>
  <si>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</si>
  <si>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</si>
  <si>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</si>
  <si>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</si>
  <si>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</si>
  <si>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</si>
  <si>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</si>
  <si>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</si>
  <si>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</si>
  <si>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</si>
  <si>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</si>
  <si>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</si>
  <si>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</si>
  <si>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</si>
  <si>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</si>
  <si>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</si>
  <si>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</si>
  <si>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</si>
  <si>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</si>
  <si>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</si>
  <si>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</si>
  <si>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</si>
  <si>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</si>
  <si>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</si>
  <si>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</si>
  <si>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</si>
  <si>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</si>
  <si>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</si>
  <si>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</si>
  <si>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</si>
  <si>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</si>
  <si>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</si>
  <si>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</si>
  <si>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</si>
  <si>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</si>
  <si>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</si>
  <si>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</si>
  <si>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</si>
  <si>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</si>
  <si>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</si>
  <si>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</si>
  <si>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</si>
  <si>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</si>
  <si>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</si>
  <si>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</si>
  <si>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</si>
  <si>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</si>
  <si>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</si>
  <si>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</si>
  <si>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</si>
  <si>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</si>
  <si>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</si>
  <si>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</si>
  <si>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</si>
  <si>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</si>
  <si>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</si>
  <si>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</si>
  <si>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</si>
  <si>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</si>
  <si>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</si>
  <si>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</si>
  <si>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</si>
  <si>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</si>
  <si>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</si>
  <si>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</si>
  <si>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</si>
  <si>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</si>
  <si>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</si>
  <si>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</si>
  <si>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</si>
  <si>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</si>
  <si>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</si>
  <si>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</si>
  <si>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</si>
  <si>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</si>
  <si>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</si>
  <si>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</si>
  <si>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</si>
  <si>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</si>
  <si>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</si>
  <si>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</si>
  <si>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</si>
  <si>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</si>
  <si>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</si>
  <si>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</si>
  <si>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</si>
  <si>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</si>
  <si>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</si>
  <si>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</si>
  <si>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</si>
  <si>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</si>
  <si>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</si>
  <si>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</si>
  <si>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</si>
  <si>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</si>
  <si>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</si>
  <si>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</si>
  <si>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</si>
  <si>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</si>
  <si>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</si>
  <si>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</si>
  <si>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</si>
  <si>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</si>
  <si>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</si>
  <si>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</si>
  <si>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</si>
  <si>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</si>
  <si>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</si>
  <si>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</si>
  <si>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</si>
  <si>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</si>
  <si>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</si>
  <si>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</si>
  <si>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</si>
  <si>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</si>
  <si>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</si>
  <si>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</si>
  <si>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</si>
  <si>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</si>
  <si>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</si>
  <si>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</si>
  <si>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</si>
  <si>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</si>
  <si>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</si>
  <si>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</si>
  <si>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</si>
  <si>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</si>
  <si>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</si>
  <si>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</si>
  <si>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</si>
  <si>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</si>
  <si>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</si>
  <si>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</si>
  <si>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</si>
  <si>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</si>
  <si>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</si>
  <si>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</si>
  <si>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</si>
  <si>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</si>
  <si>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</si>
  <si>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</si>
  <si>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</si>
  <si>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</si>
  <si>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</si>
  <si>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</si>
  <si>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</si>
  <si>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</si>
  <si>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</si>
  <si>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</si>
  <si>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</si>
  <si>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</si>
  <si>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</si>
  <si>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</si>
  <si>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</si>
  <si>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</si>
  <si>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</si>
  <si>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</si>
  <si>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</si>
  <si>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</si>
  <si>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</si>
  <si>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</si>
  <si>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</si>
  <si>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</si>
  <si>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</si>
  <si>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</si>
  <si>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</si>
  <si>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</si>
  <si>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</si>
  <si>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</si>
  <si>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</si>
  <si>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</si>
  <si>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</si>
  <si>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</si>
  <si>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</si>
  <si>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</si>
  <si>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</si>
  <si>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</si>
  <si>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</si>
  <si>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</si>
  <si>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</si>
  <si>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</si>
  <si>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</si>
  <si>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</si>
  <si>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</si>
  <si>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</si>
  <si>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</si>
  <si>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</si>
  <si>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</si>
  <si>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</si>
  <si>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</si>
  <si>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</si>
  <si>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</si>
  <si>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</si>
  <si>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</si>
  <si>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</si>
  <si>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</si>
  <si>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</si>
  <si>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</si>
  <si>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</si>
  <si>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</si>
  <si>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</si>
  <si>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</si>
  <si>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</si>
  <si>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</si>
  <si>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</si>
  <si>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</si>
  <si>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</si>
  <si>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</si>
  <si>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</si>
  <si>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</si>
  <si>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</si>
  <si>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</si>
  <si>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</si>
  <si>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</si>
  <si>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</si>
  <si>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</si>
  <si>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</si>
  <si>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</si>
  <si>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</si>
  <si>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</si>
  <si>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</si>
  <si>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</si>
  <si>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</si>
  <si>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</si>
  <si>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</si>
  <si>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</si>
  <si>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</si>
  <si>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</si>
  <si>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</si>
  <si>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</si>
  <si>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</si>
  <si>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</si>
  <si>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</si>
  <si>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</si>
  <si>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</si>
  <si>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</si>
  <si>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</si>
  <si>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</si>
  <si>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</si>
  <si>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</si>
  <si>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</si>
  <si>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</si>
  <si>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</si>
  <si>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</si>
  <si>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</si>
  <si>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</si>
  <si>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</si>
  <si>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</si>
  <si>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</si>
  <si>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</si>
  <si>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</si>
  <si>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</si>
  <si>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</si>
  <si>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</si>
  <si>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</si>
  <si>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</si>
  <si>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</si>
  <si>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</si>
  <si>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</si>
  <si>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</si>
  <si>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</si>
  <si>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</si>
  <si>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</si>
  <si>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</si>
  <si>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</si>
  <si>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</si>
  <si>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</si>
  <si>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</si>
  <si>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</si>
  <si>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</si>
  <si>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</si>
  <si>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</si>
  <si>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</si>
  <si>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</si>
  <si>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</si>
  <si>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</si>
  <si>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</si>
  <si>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</si>
  <si>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</si>
  <si>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</si>
  <si>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</si>
  <si>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</si>
  <si>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</si>
  <si>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</si>
  <si>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</si>
  <si>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</si>
  <si>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</si>
  <si>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</si>
  <si>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</si>
  <si>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</si>
  <si>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</si>
  <si>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</si>
  <si>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</si>
  <si>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</si>
  <si>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</si>
  <si>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</si>
  <si>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</si>
  <si>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</si>
  <si>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</si>
  <si>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</si>
  <si>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</si>
  <si>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</si>
  <si>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</si>
  <si>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</si>
  <si>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</si>
  <si>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</si>
  <si>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</si>
  <si>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</si>
  <si>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</si>
  <si>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</si>
  <si>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</si>
  <si>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</si>
  <si>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</si>
  <si>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</si>
  <si>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</si>
  <si>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</si>
  <si>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</si>
  <si>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</si>
  <si>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</si>
  <si>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</si>
  <si>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</si>
  <si>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</si>
  <si>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</si>
  <si>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</si>
  <si>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</si>
  <si>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</si>
  <si>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</si>
  <si>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</si>
  <si>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</si>
  <si>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</si>
  <si>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</si>
  <si>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</si>
  <si>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</si>
  <si>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</si>
  <si>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</si>
  <si>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</si>
  <si>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</si>
  <si>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</si>
  <si>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</si>
  <si>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</si>
  <si>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</si>
  <si>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</si>
  <si>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</si>
  <si>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</si>
  <si>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</si>
  <si>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</si>
  <si>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</si>
  <si>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</si>
  <si>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</si>
  <si>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</si>
  <si>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</si>
  <si>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</si>
  <si>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</si>
  <si>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</si>
  <si>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</si>
  <si>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</si>
  <si>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</si>
  <si>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</si>
  <si>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</si>
  <si>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</si>
  <si>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</si>
  <si>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</si>
  <si>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</si>
  <si>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</si>
  <si>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</si>
  <si>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</si>
  <si>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</si>
  <si>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</si>
  <si>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</si>
  <si>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</si>
  <si>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</si>
  <si>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</si>
  <si>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</si>
  <si>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</si>
  <si>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</si>
  <si>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</si>
  <si>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</si>
  <si>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</si>
  <si>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</si>
  <si>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</si>
  <si>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</si>
  <si>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</si>
  <si>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</si>
  <si>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</si>
  <si>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</si>
  <si>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</si>
  <si>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</si>
  <si>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</si>
  <si>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</si>
  <si>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</si>
  <si>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</si>
  <si>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</si>
  <si>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</si>
  <si>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</si>
  <si>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</si>
  <si>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</si>
  <si>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</si>
  <si>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</si>
  <si>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</si>
  <si>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</si>
  <si>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</si>
  <si>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</si>
  <si>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</si>
  <si>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</si>
  <si>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</si>
  <si>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</si>
  <si>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</si>
  <si>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</si>
  <si>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</si>
  <si>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</si>
  <si>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</si>
  <si>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</si>
  <si>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</si>
  <si>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</si>
  <si>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</si>
  <si>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</si>
  <si>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</si>
  <si>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</si>
  <si>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</si>
  <si>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</si>
  <si>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</si>
  <si>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</si>
  <si>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</si>
  <si>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</si>
  <si>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</si>
  <si>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</si>
  <si>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</si>
  <si>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</si>
  <si>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</si>
  <si>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</si>
  <si>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</si>
  <si>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</si>
  <si>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</si>
  <si>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</si>
  <si>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</si>
  <si>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</si>
  <si>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</si>
  <si>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</si>
  <si>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</si>
  <si>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</si>
  <si>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</si>
  <si>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</si>
  <si>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</si>
  <si>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</si>
  <si>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</si>
  <si>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</si>
  <si>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</si>
  <si>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</si>
  <si>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</si>
  <si>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</si>
  <si>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</si>
  <si>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</si>
  <si>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</si>
  <si>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</si>
  <si>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</si>
  <si>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</si>
  <si>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</si>
  <si>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</si>
  <si>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</si>
  <si>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</si>
  <si>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</si>
  <si>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</si>
  <si>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</si>
  <si>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</si>
  <si>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</si>
  <si>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</si>
  <si>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</si>
  <si>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</si>
  <si>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</si>
  <si>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</si>
  <si>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</si>
  <si>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</si>
  <si>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</si>
  <si>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</si>
  <si>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</si>
  <si>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</si>
  <si>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</si>
  <si>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</si>
  <si>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</si>
  <si>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</si>
  <si>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</si>
  <si>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</si>
  <si>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</si>
  <si>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</si>
  <si>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</si>
  <si>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</si>
  <si>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</si>
  <si>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</si>
  <si>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</si>
  <si>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</si>
  <si>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</si>
  <si>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</si>
  <si>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</si>
  <si>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</si>
  <si>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</si>
  <si>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</si>
  <si>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</si>
  <si>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</si>
  <si>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</si>
  <si>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</si>
  <si>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</si>
  <si>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</si>
  <si>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</si>
  <si>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</si>
  <si>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</si>
  <si>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</si>
  <si>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</si>
  <si>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</si>
  <si>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</si>
  <si>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</si>
  <si>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</si>
  <si>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</si>
  <si>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</si>
  <si>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</si>
  <si>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</si>
  <si>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</si>
  <si>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</si>
  <si>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</si>
  <si>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</si>
  <si>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</si>
  <si>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</si>
  <si>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</si>
  <si>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</si>
  <si>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</si>
  <si>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</si>
  <si>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</si>
  <si>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</si>
  <si>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</si>
  <si>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</si>
  <si>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</si>
  <si>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</si>
  <si>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</si>
  <si>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</si>
  <si>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</si>
  <si>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</si>
  <si>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</si>
  <si>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</si>
  <si>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</si>
  <si>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</si>
  <si>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</si>
  <si>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</si>
  <si>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</si>
  <si>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</si>
  <si>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</si>
  <si>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</si>
  <si>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</si>
  <si>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</si>
  <si>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</si>
  <si>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</si>
  <si>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</si>
  <si>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</si>
  <si>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</si>
  <si>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</si>
  <si>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</si>
  <si>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</si>
  <si>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</si>
  <si>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</si>
  <si>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</si>
  <si>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</si>
  <si>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</si>
  <si>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</si>
  <si>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</si>
  <si>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</si>
  <si>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</si>
  <si>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</si>
  <si>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</si>
  <si>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</si>
  <si>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</si>
  <si>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</si>
  <si>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</si>
  <si>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</si>
  <si>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</si>
  <si>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</si>
  <si>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</si>
  <si>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</si>
  <si>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</si>
  <si>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</si>
  <si>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</si>
  <si>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</si>
  <si>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</si>
  <si>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</si>
  <si>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</si>
  <si>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</si>
  <si>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</si>
  <si>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</si>
  <si>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</si>
  <si>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</si>
  <si>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</si>
  <si>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</si>
  <si>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</si>
  <si>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</si>
  <si>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</si>
  <si>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</si>
  <si>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</si>
  <si>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</si>
  <si>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</si>
  <si>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</si>
  <si>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</si>
  <si>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</si>
  <si>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</si>
  <si>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</si>
  <si>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</si>
  <si>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</si>
  <si>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</si>
  <si>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</si>
  <si>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</si>
  <si>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</si>
  <si>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</si>
  <si>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</si>
  <si>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</si>
  <si>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</si>
  <si>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</si>
  <si>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</si>
  <si>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</si>
  <si>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</si>
  <si>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</si>
  <si>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</si>
  <si>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</si>
  <si>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</si>
  <si>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</si>
  <si>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</si>
  <si>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</si>
  <si>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</si>
  <si>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</si>
  <si>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</si>
  <si>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</si>
  <si>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</si>
  <si>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</si>
  <si>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</si>
  <si>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</si>
  <si>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</si>
  <si>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</si>
  <si>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</si>
  <si>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</si>
  <si>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</si>
  <si>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</si>
  <si>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</si>
  <si>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</si>
  <si>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</si>
  <si>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</si>
  <si>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</si>
  <si>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</si>
  <si>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</si>
  <si>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</si>
  <si>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</si>
  <si>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</si>
  <si>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</si>
  <si>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</si>
  <si>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</si>
  <si>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</si>
  <si>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</si>
  <si>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</si>
  <si>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</si>
  <si>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</si>
  <si>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</si>
  <si>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</si>
  <si>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</si>
  <si>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</si>
  <si>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</si>
  <si>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</si>
  <si>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</si>
  <si>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</si>
  <si>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</si>
  <si>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</si>
  <si>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</si>
  <si>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</si>
  <si>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</si>
  <si>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</si>
  <si>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</si>
  <si>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</si>
  <si>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</si>
  <si>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</si>
  <si>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</si>
  <si>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</si>
  <si>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</si>
  <si>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</si>
  <si>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</si>
  <si>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</si>
  <si>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</si>
  <si>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</si>
  <si>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</si>
  <si>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</si>
  <si>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</si>
  <si>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</si>
  <si>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</si>
  <si>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</si>
  <si>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</si>
  <si>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</si>
  <si>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</si>
  <si>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</si>
  <si>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</si>
  <si>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</si>
  <si>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</si>
  <si>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</si>
  <si>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</si>
  <si>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</si>
  <si>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</si>
  <si>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</si>
  <si>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</si>
  <si>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</si>
  <si>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</si>
  <si>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</si>
  <si>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</si>
  <si>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</si>
  <si>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</si>
  <si>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</si>
  <si>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</si>
  <si>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</si>
  <si>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</si>
  <si>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</si>
  <si>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</si>
  <si>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</si>
  <si>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</si>
  <si>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</si>
  <si>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</si>
  <si>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</si>
  <si>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</si>
  <si>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</si>
  <si>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</si>
  <si>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</si>
  <si>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</si>
  <si>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</si>
  <si>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</si>
  <si>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</si>
  <si>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</si>
  <si>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</si>
  <si>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</si>
  <si>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</si>
  <si>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</si>
  <si>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</si>
  <si>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</si>
  <si>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</si>
  <si>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</si>
  <si>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</si>
  <si>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</si>
  <si>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</si>
  <si>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</si>
  <si>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</si>
  <si>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</si>
  <si>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</si>
  <si>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</si>
  <si>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</si>
  <si>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</si>
  <si>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</si>
  <si>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</si>
  <si>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</si>
  <si>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</si>
  <si>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</si>
  <si>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</si>
  <si>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</si>
  <si>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</si>
  <si>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</si>
  <si>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</si>
  <si>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</si>
  <si>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</si>
  <si>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</si>
  <si>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</si>
  <si>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</si>
  <si>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</si>
  <si>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</si>
  <si>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</si>
  <si>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</si>
  <si>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</si>
  <si>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</si>
  <si>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</si>
  <si>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</si>
  <si>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</si>
  <si>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</si>
  <si>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</si>
  <si>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</si>
  <si>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</si>
  <si>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</si>
  <si>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</si>
  <si>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</si>
  <si>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</si>
  <si>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</si>
  <si>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</si>
  <si>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</si>
  <si>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</si>
  <si>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</si>
  <si>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</si>
  <si>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</si>
  <si>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</si>
  <si>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</si>
  <si>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</si>
  <si>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</si>
  <si>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</si>
  <si>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</si>
  <si>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</si>
  <si>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</si>
  <si>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</si>
  <si>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</si>
  <si>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</si>
  <si>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</si>
  <si>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</si>
  <si>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</si>
  <si>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</si>
  <si>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</si>
  <si>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</si>
  <si>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</si>
  <si>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</si>
  <si>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</si>
  <si>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</si>
  <si>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</si>
  <si>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</si>
  <si>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</si>
  <si>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</si>
  <si>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</si>
  <si>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</si>
  <si>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</si>
  <si>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</si>
  <si>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</si>
  <si>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</si>
  <si>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</si>
  <si>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</si>
  <si>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</si>
  <si>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</si>
  <si>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</si>
  <si>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</si>
  <si>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</si>
  <si>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</si>
  <si>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</si>
  <si>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</si>
  <si>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</si>
  <si>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</si>
  <si>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</si>
  <si>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</si>
  <si>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</si>
  <si>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</si>
  <si>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</si>
  <si>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</si>
  <si>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</si>
  <si>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</si>
  <si>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</si>
  <si>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</si>
  <si>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</si>
  <si>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</si>
  <si>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</si>
  <si>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</si>
  <si>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</si>
  <si>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</si>
  <si>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</si>
  <si>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</si>
  <si>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</si>
  <si>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</si>
  <si>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</si>
  <si>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</si>
  <si>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</si>
  <si>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</si>
  <si>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</si>
  <si>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</si>
  <si>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</si>
  <si>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</si>
  <si>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</si>
  <si>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</si>
  <si>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</si>
  <si>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</si>
  <si>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</si>
  <si>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</si>
  <si>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</si>
  <si>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</si>
  <si>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</si>
  <si>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</si>
  <si>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</si>
  <si>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</si>
  <si>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</si>
  <si>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</si>
  <si>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</si>
  <si>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</si>
  <si>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</si>
  <si>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</si>
  <si>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</si>
  <si>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</si>
  <si>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</si>
  <si>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</si>
  <si>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</si>
  <si>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</si>
  <si>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</si>
  <si>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</si>
  <si>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</si>
  <si>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</si>
  <si>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</si>
  <si>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</si>
  <si>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</si>
  <si>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</si>
  <si>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</si>
  <si>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</si>
  <si>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</si>
  <si>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</si>
  <si>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</si>
  <si>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</si>
  <si>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</si>
  <si>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</si>
  <si>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</si>
  <si>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</si>
  <si>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</si>
  <si>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</si>
  <si>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</si>
  <si>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</si>
  <si>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</si>
  <si>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</si>
  <si>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</si>
  <si>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</si>
  <si>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</si>
  <si>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</si>
  <si>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</si>
  <si>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</si>
  <si>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</si>
  <si>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</si>
  <si>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</si>
  <si>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</si>
  <si>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</si>
  <si>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</si>
  <si>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</si>
  <si>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</si>
  <si>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</si>
  <si>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</si>
  <si>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</si>
  <si>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</si>
  <si>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</si>
  <si>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</si>
  <si>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</si>
  <si>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</si>
  <si>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</si>
  <si>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</si>
  <si>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</si>
  <si>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</si>
  <si>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</si>
  <si>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</si>
  <si>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</si>
  <si>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</si>
  <si>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</si>
  <si>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</si>
  <si>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</si>
  <si>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</si>
  <si>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</si>
  <si>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</si>
  <si>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</si>
  <si>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</si>
  <si>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</si>
  <si>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</si>
  <si>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</si>
  <si>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</si>
  <si>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</si>
  <si>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</si>
  <si>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</si>
  <si>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</si>
  <si>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</si>
  <si>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</si>
  <si>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</si>
  <si>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</si>
  <si>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</si>
  <si>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</si>
  <si>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</si>
  <si>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</si>
  <si>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</si>
  <si>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</si>
  <si>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</si>
  <si>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</si>
  <si>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</si>
  <si>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</si>
  <si>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</si>
  <si>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</si>
  <si>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</si>
  <si>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</si>
  <si>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</si>
  <si>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</si>
  <si>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</si>
  <si>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</si>
  <si>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</si>
  <si>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</si>
  <si>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</si>
  <si>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</si>
  <si>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</si>
  <si>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</si>
  <si>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</si>
  <si>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</si>
  <si>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</si>
  <si>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</si>
  <si>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</si>
  <si>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</si>
  <si>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</si>
  <si>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</si>
  <si>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</si>
  <si>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</si>
  <si>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</si>
  <si>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</si>
  <si>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</si>
  <si>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</si>
  <si>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</si>
  <si>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</si>
  <si>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</si>
  <si>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</si>
  <si>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</si>
  <si>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</si>
  <si>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</si>
  <si>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</si>
  <si>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</si>
  <si>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</si>
  <si>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</si>
  <si>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</si>
  <si>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</si>
  <si>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</si>
  <si>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</si>
  <si>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</si>
  <si>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</si>
  <si>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</si>
  <si>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</si>
  <si>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</si>
  <si>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</si>
  <si>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</si>
  <si>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</si>
  <si>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</si>
  <si>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</si>
  <si>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</si>
  <si>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</si>
  <si>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</si>
  <si>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</si>
  <si>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</si>
  <si>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</si>
  <si>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</si>
  <si>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</si>
  <si>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</si>
  <si>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</si>
  <si>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</si>
  <si>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</si>
  <si>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</si>
  <si>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</si>
  <si>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</si>
  <si>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</si>
  <si>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</si>
  <si>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</si>
  <si>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</si>
  <si>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</si>
  <si>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</si>
  <si>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</si>
  <si>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</si>
  <si>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</si>
  <si>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</si>
  <si>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</si>
  <si>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</si>
  <si>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</si>
  <si>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</si>
  <si>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</si>
  <si>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</si>
  <si>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</si>
  <si>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</si>
  <si>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</si>
  <si>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</si>
  <si>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</si>
  <si>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</si>
  <si>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</si>
  <si>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</si>
  <si>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</si>
  <si>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</si>
  <si>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</si>
  <si>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</si>
  <si>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</si>
  <si>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</si>
  <si>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</si>
  <si>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</si>
  <si>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</si>
  <si>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</si>
  <si>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</si>
  <si>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</si>
  <si>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</si>
  <si>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</si>
  <si>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</si>
  <si>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</si>
  <si>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</si>
  <si>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</si>
  <si>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</si>
  <si>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</si>
  <si>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</si>
  <si>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</si>
  <si>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</si>
  <si>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</si>
  <si>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</si>
  <si>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</si>
  <si>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</si>
  <si>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</si>
  <si>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</si>
  <si>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</si>
  <si>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</si>
  <si>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</si>
  <si>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</si>
  <si>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</si>
  <si>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</si>
  <si>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</si>
  <si>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</si>
  <si>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</si>
  <si>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</si>
  <si>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</si>
  <si>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</si>
  <si>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</si>
  <si>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</si>
  <si>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</si>
  <si>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</si>
  <si>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</si>
  <si>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</si>
  <si>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</si>
  <si>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</si>
  <si>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</si>
  <si>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</si>
  <si>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</si>
  <si>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</si>
  <si>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</si>
  <si>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</si>
  <si>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</si>
  <si>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</si>
  <si>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</si>
  <si>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</si>
  <si>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</si>
  <si>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</si>
  <si>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</si>
  <si>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</si>
  <si>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</si>
  <si>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</si>
  <si>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</si>
  <si>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</si>
  <si>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</si>
  <si>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</si>
  <si>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</si>
  <si>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</si>
  <si>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</si>
  <si>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</si>
  <si>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</si>
  <si>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</si>
  <si>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</si>
  <si>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</si>
  <si>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</si>
  <si>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</si>
  <si>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</si>
  <si>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</si>
  <si>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</si>
  <si>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</si>
  <si>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</si>
  <si>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</si>
  <si>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</si>
  <si>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</si>
  <si>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</si>
  <si>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</si>
  <si>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</si>
  <si>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</si>
  <si>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</si>
  <si>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</si>
  <si>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</si>
  <si>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</si>
  <si>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</si>
  <si>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</si>
  <si>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</si>
  <si>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</si>
  <si>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</si>
  <si>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</si>
  <si>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</si>
  <si>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</si>
  <si>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</si>
  <si>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</si>
  <si>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</si>
  <si>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</si>
  <si>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</si>
  <si>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</si>
  <si>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</si>
  <si>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</si>
  <si>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</si>
  <si>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</si>
  <si>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</si>
  <si>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</si>
  <si>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</si>
  <si>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</si>
  <si>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</si>
  <si>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</si>
  <si>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</si>
  <si>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</si>
  <si>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</si>
  <si>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</si>
  <si>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</si>
  <si>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</si>
  <si>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</si>
  <si>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</si>
  <si>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</si>
  <si>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</si>
  <si>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</si>
  <si>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</si>
  <si>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</si>
  <si>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</si>
  <si>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</si>
  <si>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</si>
  <si>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</si>
  <si>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</si>
  <si>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</si>
  <si>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</si>
  <si>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</si>
  <si>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</si>
  <si>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</si>
  <si>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</si>
  <si>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</si>
  <si>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</si>
  <si>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</si>
  <si>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</si>
  <si>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</si>
  <si>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</si>
  <si>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</si>
  <si>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</si>
  <si>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</si>
  <si>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</si>
  <si>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</si>
  <si>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</si>
  <si>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</si>
  <si>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</si>
  <si>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</si>
  <si>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</si>
  <si>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</si>
  <si>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</si>
  <si>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</si>
  <si>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</si>
  <si>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</si>
  <si>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</si>
  <si>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</si>
  <si>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</si>
  <si>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</si>
  <si>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</si>
  <si>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</si>
  <si>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</si>
  <si>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</si>
  <si>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</si>
  <si>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</si>
  <si>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</si>
  <si>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</si>
  <si>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</si>
  <si>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</si>
  <si>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</si>
  <si>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</si>
  <si>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</si>
  <si>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</si>
  <si>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</si>
  <si>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</si>
  <si>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</si>
  <si>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</si>
  <si>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</si>
  <si>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</si>
  <si>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</si>
  <si>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</si>
  <si>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</si>
  <si>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</si>
  <si>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</si>
  <si>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</si>
  <si>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</si>
  <si>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</si>
  <si>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</si>
  <si>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</si>
  <si>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</si>
  <si>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</si>
  <si>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</si>
  <si>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</si>
  <si>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</si>
  <si>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</si>
  <si>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</si>
  <si>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</si>
  <si>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</si>
  <si>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</si>
  <si>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</si>
  <si>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</si>
  <si>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</si>
  <si>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</si>
  <si>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</si>
  <si>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</si>
  <si>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</si>
  <si>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</si>
  <si>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</si>
  <si>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</si>
  <si>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</si>
  <si>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</si>
  <si>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</si>
  <si>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</si>
  <si>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</si>
  <si>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</si>
  <si>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</si>
  <si>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</si>
  <si>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</si>
  <si>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</si>
  <si>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</si>
  <si>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</si>
  <si>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</si>
  <si>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</si>
  <si>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</si>
  <si>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</si>
  <si>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</si>
  <si>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</si>
  <si>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</si>
  <si>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</si>
  <si>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</si>
  <si>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</si>
  <si>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</si>
  <si>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</si>
  <si>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</si>
  <si>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</si>
  <si>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</si>
  <si>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</si>
  <si>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</si>
  <si>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</si>
  <si>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</si>
  <si>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</si>
  <si>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</si>
  <si>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</si>
  <si>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</si>
  <si>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</si>
  <si>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</si>
  <si>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</si>
  <si>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</si>
  <si>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</si>
  <si>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</si>
  <si>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</si>
  <si>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</si>
  <si>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</si>
  <si>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</si>
  <si>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</si>
  <si>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</si>
  <si>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</si>
  <si>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</si>
  <si>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</si>
  <si>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</si>
  <si>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</si>
  <si>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</si>
  <si>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</si>
  <si>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</si>
  <si>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</si>
  <si>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</si>
  <si>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</si>
  <si>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</si>
  <si>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</si>
  <si>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</si>
  <si>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</si>
  <si>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</si>
  <si>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</si>
  <si>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</si>
  <si>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</si>
  <si>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</si>
  <si>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</si>
  <si>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</si>
  <si>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</si>
  <si>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</si>
  <si>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</si>
  <si>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</si>
  <si>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</si>
  <si>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</si>
  <si>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</si>
  <si>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</si>
  <si>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</si>
  <si>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</si>
  <si>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</si>
  <si>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</si>
  <si>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</si>
  <si>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</si>
  <si>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</si>
  <si>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</si>
  <si>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</si>
  <si>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</si>
  <si>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</si>
  <si>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</si>
  <si>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</si>
  <si>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</si>
  <si>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</si>
  <si>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</si>
  <si>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</si>
  <si>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</si>
  <si>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</si>
  <si>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</si>
  <si>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</si>
  <si>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</si>
  <si>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</si>
  <si>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</si>
  <si>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</si>
  <si>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</si>
  <si>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</si>
  <si>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</si>
  <si>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</si>
  <si>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</si>
  <si>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</si>
  <si>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</si>
  <si>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</si>
  <si>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</si>
  <si>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</si>
  <si>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</si>
  <si>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</si>
  <si>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</si>
  <si>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</si>
  <si>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</si>
  <si>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</si>
  <si>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</si>
  <si>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</si>
  <si>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</si>
  <si>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</si>
  <si>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</si>
  <si>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</si>
  <si>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</si>
  <si>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</si>
  <si>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</si>
  <si>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</si>
  <si>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</si>
  <si>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</si>
  <si>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</si>
  <si>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</si>
  <si>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</si>
  <si>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</si>
  <si>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</si>
  <si>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</si>
  <si>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</si>
  <si>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</si>
  <si>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</si>
  <si>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</si>
  <si>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</si>
  <si>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</si>
  <si>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</si>
  <si>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</si>
  <si>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</si>
  <si>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</si>
  <si>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</si>
  <si>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</si>
  <si>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</si>
  <si>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</si>
  <si>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</si>
  <si>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</si>
  <si>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</si>
  <si>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</si>
  <si>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</si>
  <si>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</si>
  <si>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</si>
  <si>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</si>
  <si>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</si>
  <si>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</si>
  <si>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</si>
  <si>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</si>
  <si>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</si>
  <si>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</si>
  <si>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</si>
  <si>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</si>
  <si>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</si>
  <si>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</si>
  <si>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</si>
  <si>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</si>
  <si>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</si>
  <si>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</si>
  <si>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</si>
  <si>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</si>
  <si>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</si>
  <si>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</si>
  <si>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</si>
  <si>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</si>
  <si>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</si>
  <si>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</si>
  <si>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</si>
  <si>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</si>
  <si>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</si>
  <si>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</si>
  <si>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</si>
  <si>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</si>
  <si>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</si>
  <si>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</si>
  <si>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</si>
  <si>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</si>
  <si>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</si>
  <si>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</si>
  <si>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</si>
  <si>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</si>
  <si>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</si>
  <si>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</si>
  <si>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</si>
  <si>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</si>
  <si>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</si>
  <si>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</si>
  <si>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</si>
  <si>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</si>
  <si>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</si>
  <si>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</si>
  <si>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</si>
  <si>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</si>
  <si>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</si>
  <si>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</si>
  <si>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</si>
  <si>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</si>
  <si>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</si>
  <si>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</si>
  <si>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</si>
  <si>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</si>
  <si>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</si>
  <si>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</si>
  <si>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</si>
  <si>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</si>
  <si>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</si>
  <si>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</si>
  <si>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</si>
  <si>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</si>
  <si>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</si>
  <si>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</si>
  <si>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</si>
  <si>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</si>
  <si>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</si>
  <si>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</si>
  <si>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</si>
  <si>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</si>
  <si>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</si>
  <si>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</si>
  <si>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</si>
  <si>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</si>
  <si>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</si>
  <si>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</si>
  <si>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</si>
  <si>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</si>
  <si>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</si>
  <si>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</si>
  <si>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</si>
  <si>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</si>
  <si>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</si>
  <si>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</si>
  <si>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</si>
  <si>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</si>
  <si>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</si>
  <si>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</si>
  <si>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</si>
  <si>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</si>
  <si>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</si>
  <si>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</si>
  <si>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</si>
  <si>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</si>
  <si>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</si>
  <si>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</si>
  <si>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</si>
  <si>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</si>
  <si>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</si>
  <si>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</si>
  <si>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</si>
  <si>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</si>
  <si>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</si>
  <si>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</si>
  <si>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</si>
  <si>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</si>
  <si>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</si>
  <si>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</si>
  <si>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</si>
  <si>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</si>
  <si>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</si>
  <si>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</si>
  <si>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</si>
  <si>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</si>
  <si>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</si>
  <si>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</si>
  <si>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</si>
  <si>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</si>
  <si>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</si>
  <si>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</si>
  <si>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</si>
  <si>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</si>
  <si>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</si>
  <si>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</si>
  <si>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</si>
  <si>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</si>
  <si>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</si>
  <si>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</si>
  <si>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</si>
  <si>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</si>
  <si>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</si>
  <si>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</si>
  <si>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</si>
  <si>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</si>
  <si>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</si>
  <si>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</si>
  <si>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</si>
  <si>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</si>
  <si>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</si>
  <si>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</si>
  <si>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</si>
  <si>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</si>
  <si>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</si>
  <si>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</si>
  <si>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</si>
  <si>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</si>
  <si>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</si>
  <si>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</si>
  <si>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</si>
  <si>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</si>
  <si>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</si>
  <si>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</si>
  <si>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</si>
  <si>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</si>
  <si>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</si>
  <si>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</si>
  <si>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</si>
  <si>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</si>
  <si>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</si>
  <si>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</si>
  <si>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</si>
  <si>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</si>
  <si>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</si>
  <si>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</si>
  <si>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</si>
  <si>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</si>
  <si>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</si>
  <si>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</si>
  <si>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</si>
  <si>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</si>
  <si>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</si>
  <si>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</si>
  <si>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</si>
  <si>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</si>
  <si>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</si>
  <si>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</si>
  <si>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</si>
  <si>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</si>
  <si>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</si>
  <si>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</si>
  <si>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</si>
  <si>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</si>
  <si>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</si>
  <si>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</si>
  <si>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</si>
  <si>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</si>
  <si>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</si>
  <si>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</si>
  <si>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</si>
  <si>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</si>
  <si>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</si>
  <si>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</si>
  <si>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</si>
  <si>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</si>
  <si>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</si>
  <si>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</si>
  <si>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</si>
  <si>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</si>
  <si>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</si>
  <si>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</si>
  <si>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</si>
  <si>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</si>
  <si>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</si>
  <si>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</si>
  <si>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</si>
  <si>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</si>
  <si>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</si>
  <si>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</si>
  <si>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</si>
  <si>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</si>
  <si>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</si>
  <si>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</si>
  <si>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</si>
  <si>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</si>
  <si>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</si>
  <si>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</si>
  <si>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</si>
  <si>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</si>
  <si>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</si>
  <si>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</si>
  <si>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</si>
  <si>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</si>
  <si>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</si>
  <si>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</si>
  <si>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</si>
  <si>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</si>
  <si>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</si>
  <si>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</si>
  <si>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</si>
  <si>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</si>
  <si>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</si>
  <si>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</si>
  <si>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</si>
  <si>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</si>
  <si>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</si>
  <si>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</si>
  <si>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</si>
  <si>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</si>
  <si>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</si>
  <si>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</si>
  <si>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</si>
  <si>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</si>
  <si>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</si>
  <si>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</si>
  <si>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</si>
  <si>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</si>
  <si>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</si>
  <si>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</si>
  <si>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</si>
  <si>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</si>
  <si>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</si>
  <si>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</si>
  <si>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</si>
  <si>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</si>
  <si>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</si>
  <si>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</si>
  <si>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</si>
  <si>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</si>
  <si>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</si>
  <si>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</si>
  <si>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</si>
  <si>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</si>
  <si>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</si>
  <si>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</si>
  <si>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</si>
  <si>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</si>
  <si>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</si>
  <si>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</si>
  <si>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</si>
  <si>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</si>
  <si>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</si>
  <si>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</si>
  <si>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</si>
  <si>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</si>
  <si>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</si>
  <si>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</si>
  <si>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</si>
  <si>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</si>
  <si>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</si>
  <si>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</si>
  <si>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</si>
  <si>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</si>
  <si>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</si>
  <si>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</si>
  <si>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</si>
  <si>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</si>
  <si>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</si>
  <si>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</si>
  <si>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</si>
  <si>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</si>
  <si>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</si>
  <si>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</si>
  <si>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</si>
  <si>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</si>
  <si>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</si>
  <si>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</si>
  <si>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</si>
  <si>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</si>
  <si>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</si>
  <si>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</si>
  <si>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</si>
  <si>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</si>
  <si>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</si>
  <si>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</si>
  <si>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</si>
  <si>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</si>
  <si>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</si>
  <si>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</si>
  <si>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</si>
  <si>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</si>
  <si>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</si>
  <si>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</si>
  <si>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</si>
  <si>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</si>
  <si>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</si>
  <si>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</si>
  <si>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</si>
  <si>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</si>
  <si>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</si>
  <si>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</si>
  <si>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</si>
  <si>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</si>
  <si>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</si>
  <si>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</si>
  <si>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</si>
  <si>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</si>
  <si>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</si>
  <si>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</si>
  <si>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</si>
  <si>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</si>
  <si>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</si>
  <si>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</si>
  <si>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</si>
  <si>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</si>
  <si>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</si>
  <si>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</si>
  <si>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</si>
  <si>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</si>
  <si>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</si>
  <si>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</si>
  <si>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</si>
  <si>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</si>
  <si>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</si>
  <si>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</si>
  <si>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</si>
  <si>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</si>
  <si>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</si>
  <si>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</si>
  <si>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</si>
  <si>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</si>
  <si>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</si>
  <si>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</si>
  <si>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</si>
  <si>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</si>
  <si>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</si>
  <si>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</si>
  <si>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</si>
  <si>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</si>
  <si>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</si>
  <si>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</si>
  <si>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</si>
  <si>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</si>
  <si>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</si>
  <si>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</si>
  <si>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</si>
  <si>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</si>
  <si>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</si>
  <si>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</si>
  <si>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</si>
  <si>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</si>
  <si>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</si>
  <si>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</si>
  <si>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</si>
  <si>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</si>
  <si>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</si>
  <si>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</si>
  <si>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</si>
  <si>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</si>
  <si>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</si>
  <si>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</si>
  <si>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</si>
  <si>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</si>
  <si>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</si>
  <si>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</si>
  <si>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</si>
  <si>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</si>
  <si>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</si>
  <si>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</si>
  <si>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</si>
  <si>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</si>
  <si>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</si>
  <si>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</si>
  <si>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</si>
  <si>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</si>
  <si>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</si>
  <si>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</si>
  <si>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</si>
  <si>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</si>
  <si>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</si>
  <si>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</si>
  <si>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</si>
  <si>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</si>
  <si>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</si>
  <si>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</si>
  <si>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</si>
  <si>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</si>
  <si>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</si>
  <si>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</si>
  <si>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</si>
  <si>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</si>
  <si>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</si>
  <si>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</si>
  <si>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</si>
  <si>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</si>
  <si>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</si>
  <si>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</si>
  <si>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</si>
  <si>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</si>
  <si>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</si>
  <si>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</si>
  <si>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</si>
  <si>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</si>
  <si>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</si>
  <si>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</si>
  <si>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</si>
  <si>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</si>
  <si>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</si>
  <si>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</si>
  <si>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</si>
  <si>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</si>
  <si>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</si>
  <si>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</si>
  <si>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</si>
  <si>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</si>
  <si>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</si>
  <si>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</si>
  <si>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</si>
  <si>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</si>
  <si>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</si>
  <si>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</si>
  <si>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</si>
  <si>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</si>
  <si>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</si>
  <si>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</si>
  <si>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</si>
  <si>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</si>
  <si>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</si>
  <si>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</si>
  <si>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</si>
  <si>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</si>
  <si>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</si>
  <si>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</si>
  <si>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</si>
  <si>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</si>
  <si>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</si>
  <si>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</si>
  <si>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</si>
  <si>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</si>
  <si>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</si>
  <si>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</si>
  <si>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</si>
  <si>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</si>
  <si>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</si>
  <si>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</si>
  <si>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</si>
  <si>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</si>
  <si>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</si>
  <si>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</si>
  <si>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</si>
  <si>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</si>
  <si>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</si>
  <si>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</si>
  <si>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</si>
  <si>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</si>
  <si>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</si>
  <si>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</si>
  <si>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</si>
  <si>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</si>
  <si>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</si>
  <si>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</si>
  <si>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</si>
  <si>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</si>
  <si>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</si>
  <si>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</si>
  <si>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</si>
  <si>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</si>
  <si>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</si>
  <si>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</si>
  <si>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</si>
  <si>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</si>
  <si>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</si>
  <si>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</si>
  <si>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</si>
  <si>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</si>
  <si>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</si>
  <si>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</si>
  <si>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</si>
  <si>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</si>
  <si>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</si>
  <si>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</si>
  <si>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</si>
  <si>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</si>
  <si>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</si>
  <si>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</si>
  <si>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</si>
  <si>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</si>
  <si>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</si>
  <si>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</si>
  <si>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</si>
  <si>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</si>
  <si>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</si>
  <si>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</si>
  <si>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</si>
  <si>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</si>
  <si>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</si>
  <si>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</si>
  <si>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</si>
  <si>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</si>
  <si>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</si>
  <si>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</si>
  <si>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</si>
  <si>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</si>
  <si>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</si>
  <si>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</si>
  <si>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</si>
  <si>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</si>
  <si>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</si>
  <si>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</si>
  <si>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</si>
  <si>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</si>
  <si>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</si>
  <si>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</si>
  <si>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</si>
  <si>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</si>
  <si>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</si>
  <si>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</si>
  <si>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</si>
  <si>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</si>
  <si>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</si>
  <si>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</si>
  <si>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</si>
  <si>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</si>
  <si>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</si>
  <si>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</si>
  <si>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</si>
  <si>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</si>
  <si>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</si>
  <si>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</si>
  <si>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</si>
  <si>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</si>
  <si>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</si>
  <si>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</si>
  <si>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</si>
  <si>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</si>
  <si>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</si>
  <si>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</si>
  <si>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</si>
  <si>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</si>
  <si>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</si>
  <si>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</si>
  <si>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</si>
  <si>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</si>
  <si>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</si>
  <si>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</si>
  <si>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</si>
  <si>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</si>
  <si>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</si>
  <si>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</si>
  <si>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</si>
  <si>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</si>
  <si>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</si>
  <si>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</si>
  <si>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</si>
  <si>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</si>
  <si>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</si>
  <si>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</si>
  <si>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</si>
  <si>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</si>
  <si>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</si>
  <si>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</si>
  <si>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</si>
  <si>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</si>
  <si>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</si>
  <si>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</si>
  <si>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</si>
  <si>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</si>
  <si>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</si>
  <si>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</si>
  <si>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</si>
  <si>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</si>
  <si>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</si>
  <si>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</si>
  <si>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</si>
  <si>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</si>
  <si>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</si>
  <si>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</si>
  <si>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</si>
  <si>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</si>
  <si>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</si>
  <si>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</si>
  <si>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</si>
  <si>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</si>
  <si>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</si>
  <si>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</si>
  <si>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</si>
  <si>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</si>
  <si>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</si>
  <si>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</si>
  <si>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</si>
  <si>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</si>
  <si>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</si>
  <si>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</si>
  <si>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</si>
  <si>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</si>
  <si>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</si>
  <si>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</si>
  <si>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</si>
  <si>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</si>
  <si>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</si>
  <si>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</si>
  <si>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</si>
  <si>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</si>
  <si>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</si>
  <si>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</si>
  <si>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</si>
  <si>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</si>
  <si>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</si>
  <si>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</si>
  <si>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</si>
  <si>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</si>
  <si>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</si>
  <si>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</si>
  <si>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</si>
  <si>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</si>
  <si>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</si>
  <si>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</si>
  <si>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</si>
  <si>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</si>
  <si>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</si>
  <si>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</si>
  <si>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</si>
  <si>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</si>
  <si>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</si>
  <si>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</si>
  <si>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</si>
  <si>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</si>
  <si>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</si>
  <si>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</si>
  <si>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</si>
  <si>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</si>
  <si>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</si>
  <si>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</si>
  <si>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</si>
  <si>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</si>
  <si>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</si>
  <si>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</si>
  <si>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</si>
  <si>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</si>
  <si>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</si>
  <si>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</si>
  <si>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</si>
  <si>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</si>
  <si>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</si>
  <si>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</si>
  <si>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</si>
  <si>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</si>
  <si>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</si>
  <si>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</si>
  <si>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</si>
  <si>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</si>
  <si>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</si>
  <si>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</si>
  <si>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</si>
  <si>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</si>
  <si>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</si>
  <si>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</si>
  <si>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</si>
  <si>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</si>
  <si>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</si>
  <si>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</si>
  <si>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</si>
  <si>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</si>
  <si>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</si>
  <si>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</si>
  <si>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</si>
  <si>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</si>
  <si>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</si>
  <si>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</si>
  <si>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</si>
  <si>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</si>
  <si>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</si>
  <si>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</si>
  <si>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</si>
  <si>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</si>
  <si>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</si>
  <si>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</si>
  <si>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</si>
  <si>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</si>
  <si>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</si>
  <si>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</si>
  <si>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</si>
  <si>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</si>
  <si>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</si>
  <si>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</si>
  <si>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</si>
  <si>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</si>
  <si>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</si>
  <si>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</si>
  <si>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</si>
  <si>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</si>
  <si>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</si>
  <si>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</si>
  <si>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</si>
  <si>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</si>
  <si>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</si>
  <si>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</si>
  <si>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</si>
  <si>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</si>
  <si>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</si>
  <si>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</si>
  <si>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</si>
  <si>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</si>
  <si>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</si>
  <si>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</si>
  <si>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</si>
  <si>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</si>
  <si>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</si>
  <si>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</si>
  <si>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</si>
  <si>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</si>
  <si>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</si>
  <si>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</si>
  <si>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</si>
  <si>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</si>
  <si>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</si>
  <si>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</si>
  <si>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</si>
  <si>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</si>
  <si>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</si>
  <si>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</si>
  <si>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</si>
  <si>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</si>
  <si>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</si>
  <si>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</si>
  <si>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</si>
  <si>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</si>
  <si>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</si>
  <si>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</si>
  <si>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</si>
  <si>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</si>
  <si>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</si>
  <si>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</si>
  <si>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</si>
  <si>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</si>
  <si>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</si>
  <si>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</si>
  <si>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</si>
  <si>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</si>
  <si>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</si>
  <si>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</si>
  <si>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</si>
  <si>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</si>
  <si>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</si>
  <si>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</si>
  <si>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</si>
  <si>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</si>
  <si>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</si>
  <si>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</si>
  <si>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</si>
  <si>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</si>
  <si>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</si>
  <si>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</si>
  <si>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</si>
  <si>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</si>
  <si>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</si>
  <si>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</si>
  <si>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</si>
  <si>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</si>
  <si>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</si>
  <si>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</si>
  <si>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</si>
  <si>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</si>
  <si>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</si>
  <si>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</si>
  <si>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</si>
  <si>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</si>
  <si>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</si>
  <si>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</si>
  <si>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</si>
  <si>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</si>
  <si>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</si>
  <si>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</si>
  <si>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</si>
  <si>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</si>
  <si>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</si>
  <si>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</si>
  <si>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</si>
  <si>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</si>
  <si>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</si>
  <si>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</si>
  <si>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</si>
  <si>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</si>
  <si>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</si>
  <si>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</si>
  <si>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</si>
  <si>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</si>
  <si>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</si>
  <si>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</si>
  <si>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</si>
  <si>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</si>
  <si>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</si>
  <si>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</si>
  <si>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</si>
  <si>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</si>
  <si>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</si>
  <si>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</si>
  <si>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</si>
  <si>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</si>
  <si>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</si>
  <si>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</si>
  <si>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</si>
  <si>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</si>
  <si>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</si>
  <si>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</si>
  <si>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</si>
  <si>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</si>
  <si>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</si>
  <si>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</si>
  <si>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</si>
  <si>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</si>
  <si>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</si>
  <si>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</si>
  <si>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</si>
  <si>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</si>
  <si>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</si>
  <si>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</si>
  <si>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</si>
  <si>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</si>
  <si>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</si>
  <si>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</si>
  <si>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</si>
  <si>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</si>
  <si>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</si>
  <si>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</si>
  <si>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</si>
  <si>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</si>
  <si>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</si>
  <si>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</si>
  <si>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</si>
  <si>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</si>
  <si>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</si>
  <si>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</si>
  <si>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</si>
  <si>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</si>
  <si>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</si>
  <si>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</si>
  <si>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</si>
  <si>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</si>
  <si>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</si>
  <si>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</si>
  <si>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</si>
  <si>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</si>
  <si>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</si>
  <si>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</si>
  <si>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</si>
  <si>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</si>
  <si>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</si>
  <si>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</si>
  <si>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</si>
  <si>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</si>
  <si>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</si>
  <si>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</si>
  <si>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</si>
  <si>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</si>
  <si>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</si>
  <si>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</si>
  <si>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</si>
  <si>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</si>
  <si>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</si>
  <si>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</si>
  <si>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</si>
  <si>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</si>
  <si>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</si>
  <si>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</si>
  <si>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</si>
  <si>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</si>
  <si>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</si>
  <si>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</si>
  <si>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</si>
  <si>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</si>
  <si>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</si>
  <si>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</si>
  <si>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</si>
  <si>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</si>
  <si>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</si>
  <si>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</si>
  <si>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</si>
  <si>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</si>
  <si>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</si>
  <si>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</si>
  <si>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</si>
  <si>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</si>
  <si>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</si>
  <si>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</si>
  <si>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</si>
  <si>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</si>
  <si>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</si>
  <si>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</si>
  <si>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</si>
  <si>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</si>
  <si>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</si>
  <si>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</si>
  <si>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</si>
  <si>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</si>
  <si>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</si>
  <si>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</si>
  <si>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</si>
  <si>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</si>
  <si>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</si>
  <si>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</si>
  <si>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</si>
  <si>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</si>
  <si>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</si>
  <si>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</si>
  <si>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</si>
  <si>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</si>
  <si>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</si>
  <si>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</si>
  <si>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</si>
  <si>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</si>
  <si>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</si>
  <si>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</si>
  <si>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</si>
  <si>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</si>
  <si>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</si>
  <si>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</si>
  <si>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</si>
  <si>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</si>
  <si>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</si>
  <si>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</si>
  <si>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</si>
  <si>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</si>
  <si>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</si>
  <si>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</si>
  <si>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</si>
  <si>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</si>
  <si>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</si>
  <si>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</si>
  <si>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</si>
  <si>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</si>
  <si>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</si>
  <si>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</si>
  <si>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</si>
  <si>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</si>
  <si>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</si>
  <si>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</si>
  <si>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</si>
  <si>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</si>
  <si>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</si>
  <si>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</si>
  <si>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</si>
  <si>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</si>
  <si>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</si>
  <si>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</si>
  <si>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</si>
  <si>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</si>
  <si>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</si>
  <si>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</si>
  <si>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</si>
  <si>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</si>
  <si>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</si>
  <si>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</si>
  <si>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</si>
  <si>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</si>
  <si>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</si>
  <si>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</si>
  <si>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</si>
  <si>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</si>
  <si>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</si>
  <si>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</si>
  <si>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</si>
  <si>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</si>
  <si>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</si>
  <si>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</si>
  <si>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</si>
  <si>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</si>
  <si>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</si>
  <si>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</si>
  <si>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</si>
  <si>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</si>
  <si>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</si>
  <si>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</si>
  <si>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</si>
  <si>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</si>
  <si>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</si>
  <si>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</si>
  <si>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</si>
  <si>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</si>
  <si>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</si>
  <si>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</si>
  <si>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</si>
  <si>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</si>
  <si>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</si>
  <si>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</si>
  <si>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</si>
  <si>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</si>
  <si>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</si>
  <si>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</si>
  <si>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</si>
  <si>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</si>
  <si>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</si>
  <si>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</si>
  <si>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</si>
  <si>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</si>
  <si>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</si>
  <si>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</si>
  <si>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</si>
  <si>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</si>
  <si>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</si>
  <si>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</si>
  <si>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</si>
  <si>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</si>
  <si>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</si>
  <si>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</si>
  <si>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</si>
  <si>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</si>
  <si>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</si>
  <si>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</si>
  <si>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</si>
  <si>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</si>
  <si>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</si>
  <si>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</si>
  <si>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</si>
  <si>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</si>
  <si>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</si>
  <si>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</si>
  <si>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</si>
  <si>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</si>
  <si>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</si>
  <si>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</si>
  <si>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</si>
  <si>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</si>
  <si>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</si>
  <si>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</si>
  <si>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</si>
  <si>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</si>
  <si>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</si>
  <si>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</si>
  <si>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</si>
  <si>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</si>
  <si>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</si>
  <si>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</si>
  <si>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</si>
  <si>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</si>
  <si>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</si>
  <si>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</si>
  <si>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</si>
  <si>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</si>
  <si>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</si>
  <si>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</si>
  <si>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</si>
  <si>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</si>
  <si>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</si>
  <si>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</si>
  <si>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</si>
  <si>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</si>
  <si>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</si>
  <si>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</si>
  <si>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</si>
  <si>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</si>
  <si>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</si>
  <si>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</si>
  <si>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</si>
  <si>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</si>
  <si>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</si>
  <si>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</si>
  <si>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</si>
  <si>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</si>
  <si>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</si>
  <si>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</si>
  <si>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</si>
  <si>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</si>
  <si>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</si>
  <si>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</si>
  <si>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</si>
  <si>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</si>
  <si>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</si>
  <si>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</si>
  <si>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</si>
  <si>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</si>
  <si>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</si>
  <si>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</si>
  <si>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</si>
  <si>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</si>
  <si>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</si>
  <si>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</si>
  <si>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</si>
  <si>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</si>
  <si>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</si>
  <si>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</si>
  <si>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</si>
  <si>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</si>
  <si>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</si>
  <si>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</si>
  <si>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</si>
  <si>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</si>
  <si>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</si>
  <si>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</si>
  <si>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</si>
  <si>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</si>
  <si>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</si>
  <si>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</si>
  <si>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</si>
  <si>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</si>
  <si>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</si>
  <si>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</si>
  <si>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</si>
  <si>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</si>
  <si>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</si>
  <si>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</si>
  <si>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</si>
  <si>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</si>
  <si>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</si>
  <si>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</si>
  <si>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</si>
  <si>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</si>
  <si>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</si>
  <si>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</si>
  <si>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</si>
  <si>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</si>
  <si>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</si>
  <si>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</si>
  <si>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</si>
  <si>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</si>
  <si>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</si>
  <si>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</si>
  <si>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</si>
  <si>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</si>
  <si>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</si>
  <si>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</si>
  <si>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</si>
  <si>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</si>
  <si>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</si>
  <si>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</si>
  <si>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</si>
  <si>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</si>
  <si>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</si>
  <si>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</si>
  <si>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</si>
  <si>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</si>
  <si>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</si>
  <si>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</si>
  <si>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</si>
  <si>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</si>
  <si>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</si>
  <si>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</si>
  <si>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</si>
  <si>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</si>
  <si>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</si>
  <si>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</si>
  <si>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</si>
  <si>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</si>
  <si>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</si>
  <si>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</si>
  <si>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</si>
  <si>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</si>
  <si>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</si>
  <si>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</si>
  <si>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</si>
  <si>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</si>
  <si>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</si>
  <si>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</si>
  <si>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</si>
  <si>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</si>
  <si>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</si>
  <si>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</si>
  <si>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</si>
  <si>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</si>
  <si>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</si>
  <si>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</si>
  <si>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</si>
  <si>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</si>
  <si>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</si>
  <si>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</si>
  <si>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</si>
  <si>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</si>
  <si>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</si>
  <si>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</si>
  <si>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</si>
  <si>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</si>
  <si>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</si>
  <si>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</si>
  <si>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</si>
  <si>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</si>
  <si>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</si>
  <si>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</si>
  <si>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</si>
  <si>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</si>
  <si>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</si>
  <si>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</si>
  <si>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</si>
  <si>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</si>
  <si>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</si>
  <si>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</si>
  <si>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</si>
  <si>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</si>
  <si>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</si>
  <si>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</si>
  <si>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</si>
  <si>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</si>
  <si>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</si>
  <si>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</si>
  <si>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</si>
  <si>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</si>
  <si>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</si>
  <si>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</si>
  <si>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</si>
  <si>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</si>
  <si>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</si>
  <si>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</si>
  <si>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</si>
  <si>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</si>
  <si>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</si>
  <si>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</si>
  <si>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</si>
  <si>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</si>
  <si>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</si>
  <si>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</si>
  <si>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</si>
  <si>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</si>
  <si>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</si>
  <si>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</si>
  <si>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</si>
  <si>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</si>
  <si>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</si>
  <si>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</si>
  <si>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</si>
  <si>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</si>
  <si>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</si>
  <si>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</si>
  <si>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</si>
  <si>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</si>
  <si>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</si>
  <si>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</si>
  <si>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</si>
  <si>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</si>
  <si>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</si>
  <si>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</si>
  <si>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</si>
  <si>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</si>
  <si>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</si>
  <si>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</si>
  <si>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</si>
  <si>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</si>
  <si>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</si>
  <si>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</si>
  <si>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</si>
  <si>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</si>
  <si>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</si>
  <si>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</si>
  <si>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</si>
  <si>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</si>
  <si>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</si>
  <si>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</si>
  <si>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</si>
  <si>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</si>
  <si>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</si>
  <si>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</si>
  <si>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</si>
  <si>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</si>
  <si>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</si>
  <si>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</si>
  <si>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</si>
  <si>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</si>
  <si>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</si>
  <si>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</si>
  <si>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</si>
  <si>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</si>
  <si>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</si>
  <si>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</si>
  <si>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</si>
  <si>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</si>
  <si>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</si>
  <si>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</si>
  <si>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</si>
  <si>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</si>
  <si>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</si>
  <si>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</si>
  <si>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</si>
  <si>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</si>
  <si>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</si>
  <si>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</si>
  <si>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</si>
  <si>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</si>
  <si>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</si>
  <si>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</si>
  <si>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</si>
  <si>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</si>
  <si>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</si>
  <si>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</si>
  <si>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</si>
  <si>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</si>
  <si>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</si>
  <si>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</si>
  <si>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</si>
  <si>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</si>
  <si>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</si>
  <si>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</si>
  <si>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</si>
  <si>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</si>
  <si>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</si>
  <si>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</si>
  <si>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</si>
  <si>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</si>
  <si>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</si>
  <si>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</si>
  <si>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</si>
  <si>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</si>
  <si>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</si>
  <si>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</si>
  <si>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</si>
  <si>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</si>
  <si>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</si>
  <si>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</si>
  <si>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</si>
  <si>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</si>
  <si>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</si>
  <si>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</si>
  <si>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</si>
  <si>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</si>
  <si>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</si>
  <si>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</si>
  <si>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</si>
  <si>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</si>
  <si>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</si>
  <si>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</si>
  <si>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</si>
  <si>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</si>
  <si>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</si>
  <si>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</si>
  <si>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</si>
  <si>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</si>
  <si>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</si>
  <si>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</si>
  <si>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</si>
  <si>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</si>
  <si>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</si>
  <si>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</si>
  <si>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</si>
  <si>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</si>
  <si>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</si>
  <si>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</si>
  <si>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</si>
  <si>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</si>
  <si>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</si>
  <si>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</si>
  <si>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</si>
  <si>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</si>
  <si>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</si>
  <si>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</si>
  <si>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</si>
  <si>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</si>
  <si>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</si>
  <si>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</si>
  <si>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</si>
  <si>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</si>
  <si>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</si>
  <si>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</si>
  <si>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</si>
  <si>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</si>
  <si>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</si>
  <si>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</si>
  <si>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</si>
  <si>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</si>
  <si>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</si>
  <si>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</si>
  <si>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</si>
  <si>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</si>
  <si>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</si>
  <si>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</si>
  <si>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</si>
  <si>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</si>
  <si>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</si>
  <si>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</si>
  <si>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</si>
  <si>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</si>
  <si>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</si>
  <si>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</si>
  <si>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</si>
  <si>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</si>
  <si>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</si>
  <si>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</si>
  <si>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</si>
  <si>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</si>
  <si>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</si>
  <si>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</si>
  <si>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</si>
  <si>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</si>
  <si>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</si>
  <si>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</si>
  <si>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</si>
  <si>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</si>
  <si>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</si>
  <si>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</si>
  <si>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</si>
  <si>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</si>
  <si>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</si>
  <si>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</si>
  <si>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</si>
  <si>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</si>
  <si>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</si>
  <si>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</si>
  <si>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</si>
  <si>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</si>
  <si>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</si>
  <si>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</si>
  <si>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</si>
  <si>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</si>
  <si>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</si>
  <si>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</si>
  <si>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</si>
  <si>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</si>
  <si>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</si>
  <si>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</si>
  <si>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</si>
  <si>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</si>
  <si>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</si>
  <si>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</si>
  <si>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</si>
  <si>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</si>
  <si>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</si>
  <si>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</si>
  <si>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</si>
  <si>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</si>
  <si>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</si>
  <si>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</si>
  <si>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</si>
  <si>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</si>
  <si>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</si>
  <si>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</si>
  <si>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</si>
  <si>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</si>
  <si>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</si>
  <si>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</si>
  <si>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</si>
  <si>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</si>
  <si>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</si>
  <si>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</si>
  <si>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</si>
  <si>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</si>
  <si>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</si>
  <si>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</si>
  <si>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</si>
  <si>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</si>
  <si>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</si>
  <si>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</si>
  <si>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</si>
  <si>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</si>
  <si>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</si>
  <si>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</si>
  <si>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</si>
  <si>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</si>
  <si>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</si>
  <si>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</si>
  <si>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</si>
  <si>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</si>
  <si>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</si>
  <si>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</si>
  <si>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</si>
  <si>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</si>
  <si>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</si>
  <si>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</si>
  <si>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</si>
  <si>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</si>
  <si>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</si>
  <si>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</si>
  <si>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</si>
  <si>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</si>
  <si>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</si>
  <si>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</si>
  <si>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</si>
  <si>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</si>
  <si>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</si>
  <si>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</si>
  <si>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</si>
  <si>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</si>
  <si>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</si>
  <si>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</si>
  <si>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</si>
  <si>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</si>
  <si>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</si>
  <si>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</si>
  <si>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</si>
  <si>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</si>
  <si>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</si>
  <si>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</si>
  <si>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</si>
  <si>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</si>
  <si>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</si>
  <si>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</si>
  <si>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</si>
  <si>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</si>
  <si>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</si>
  <si>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</si>
  <si>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</si>
  <si>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</si>
  <si>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</si>
  <si>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</si>
  <si>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</si>
  <si>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</si>
  <si>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</si>
  <si>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</si>
  <si>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</si>
  <si>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</si>
  <si>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</si>
  <si>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</si>
  <si>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</si>
  <si>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</si>
  <si>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</si>
  <si>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</si>
  <si>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</si>
  <si>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</si>
  <si>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</si>
  <si>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</si>
  <si>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</si>
  <si>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</si>
  <si>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</si>
  <si>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</si>
  <si>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</si>
  <si>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</si>
  <si>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</si>
  <si>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</si>
  <si>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</si>
  <si>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</si>
  <si>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</si>
  <si>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</si>
  <si>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</si>
  <si>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</si>
  <si>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</si>
  <si>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</si>
  <si>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</si>
  <si>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</si>
  <si>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</si>
  <si>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</si>
  <si>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</si>
  <si>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</si>
  <si>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</si>
  <si>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</si>
  <si>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</si>
  <si>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</si>
  <si>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</si>
  <si>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</si>
  <si>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</si>
  <si>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</si>
  <si>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</si>
  <si>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</si>
  <si>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</si>
  <si>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</si>
  <si>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</si>
  <si>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</si>
  <si>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</si>
  <si>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</si>
  <si>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</si>
  <si>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</si>
  <si>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</si>
  <si>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</si>
  <si>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</si>
  <si>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</si>
  <si>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</si>
  <si>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</si>
  <si>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</si>
  <si>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</si>
  <si>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</si>
  <si>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</si>
  <si>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</si>
  <si>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</si>
  <si>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</si>
  <si>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</si>
  <si>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</si>
  <si>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</si>
  <si>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</si>
  <si>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</si>
  <si>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</si>
  <si>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</si>
  <si>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</si>
  <si>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</si>
  <si>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</si>
  <si>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</si>
  <si>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</si>
  <si>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</si>
  <si>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</si>
  <si>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</si>
  <si>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</si>
  <si>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</si>
  <si>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</si>
  <si>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</si>
  <si>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</si>
  <si>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</si>
  <si>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</si>
  <si>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</si>
  <si>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</si>
  <si>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</si>
  <si>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</si>
  <si>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</si>
  <si>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</si>
  <si>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</si>
  <si>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</si>
  <si>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</si>
  <si>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</si>
  <si>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</si>
  <si>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</si>
  <si>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</si>
  <si>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</si>
  <si>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</si>
  <si>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</si>
  <si>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</si>
  <si>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</si>
  <si>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</si>
  <si>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</si>
  <si>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</si>
  <si>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</si>
  <si>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</si>
  <si>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</si>
  <si>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</si>
  <si>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</si>
  <si>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</si>
  <si>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</si>
  <si>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</si>
  <si>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</si>
  <si>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</si>
  <si>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</si>
  <si>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</si>
  <si>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</si>
  <si>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</si>
  <si>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</si>
  <si>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</si>
  <si>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</si>
  <si>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</si>
  <si>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</si>
  <si>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</si>
  <si>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</si>
  <si>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</si>
  <si>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</si>
  <si>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</si>
  <si>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</si>
  <si>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</si>
  <si>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</si>
  <si>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</si>
  <si>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</si>
  <si>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</si>
  <si>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</si>
  <si>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</si>
  <si>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</si>
  <si>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</si>
  <si>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</si>
  <si>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</si>
  <si>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</si>
  <si>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</si>
  <si>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</si>
  <si>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</si>
  <si>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</si>
  <si>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</si>
  <si>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</si>
  <si>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</si>
  <si>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</si>
  <si>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</si>
  <si>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</si>
  <si>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</si>
  <si>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</si>
  <si>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</si>
  <si>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</si>
  <si>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</si>
  <si>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</si>
  <si>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</si>
  <si>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</si>
  <si>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</si>
  <si>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</si>
  <si>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</si>
  <si>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</si>
  <si>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</si>
  <si>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</si>
  <si>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</si>
  <si>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</si>
  <si>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</si>
  <si>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</si>
  <si>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</si>
  <si>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</si>
  <si>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</si>
  <si>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</si>
  <si>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</si>
  <si>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</si>
  <si>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</si>
  <si>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</si>
  <si>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</si>
  <si>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</si>
  <si>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</si>
  <si>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</si>
  <si>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</si>
  <si>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</si>
  <si>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</si>
  <si>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</si>
  <si>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</si>
  <si>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</si>
  <si>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</si>
  <si>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</si>
  <si>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</si>
  <si>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</si>
  <si>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</si>
  <si>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</si>
  <si>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</si>
  <si>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</si>
  <si>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</si>
  <si>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</si>
  <si>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</si>
  <si>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</si>
  <si>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</si>
  <si>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</si>
  <si>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</si>
  <si>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</si>
  <si>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</si>
  <si>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</si>
  <si>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</si>
  <si>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</si>
  <si>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</si>
  <si>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</si>
  <si>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</si>
  <si>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</si>
  <si>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</si>
  <si>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</si>
  <si>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</si>
  <si>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</si>
  <si>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</si>
  <si>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</si>
  <si>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</si>
  <si>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</si>
  <si>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</si>
  <si>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</si>
  <si>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</si>
  <si>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</si>
  <si>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</si>
  <si>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</si>
  <si>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</si>
  <si>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</si>
  <si>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</si>
  <si>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</si>
  <si>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</si>
  <si>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</si>
  <si>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</si>
  <si>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</si>
  <si>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</si>
  <si>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</si>
  <si>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</si>
  <si>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</si>
  <si>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</si>
  <si>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</si>
  <si>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</si>
  <si>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</si>
  <si>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</si>
  <si>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</si>
  <si>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</si>
  <si>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</si>
  <si>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</si>
  <si>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</si>
  <si>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</si>
  <si>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</si>
  <si>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</si>
  <si>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</si>
  <si>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</si>
  <si>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</si>
  <si>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</si>
  <si>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</si>
  <si>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</si>
  <si>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</si>
  <si>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</si>
  <si>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</si>
  <si>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</si>
  <si>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</si>
  <si>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</si>
  <si>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</si>
  <si>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</si>
  <si>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</si>
  <si>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</si>
  <si>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</si>
  <si>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</si>
  <si>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</si>
  <si>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</si>
  <si>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</si>
  <si>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</si>
  <si>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</si>
  <si>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</si>
  <si>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</si>
  <si>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</si>
  <si>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</si>
  <si>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</si>
  <si>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</si>
  <si>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</si>
  <si>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</si>
  <si>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</si>
  <si>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</si>
  <si>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</si>
  <si>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</si>
  <si>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</si>
  <si>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</si>
  <si>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</si>
  <si>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</si>
  <si>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</si>
  <si>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</si>
  <si>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</si>
  <si>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</si>
  <si>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</si>
  <si>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</si>
  <si>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</si>
  <si>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</si>
  <si>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</si>
  <si>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</si>
  <si>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</si>
  <si>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</si>
  <si>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</si>
  <si>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</si>
  <si>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</si>
  <si>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</si>
  <si>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</si>
  <si>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</si>
  <si>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</si>
  <si>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</si>
  <si>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</si>
  <si>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</si>
  <si>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</si>
  <si>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</si>
  <si>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</si>
  <si>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</si>
  <si>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</si>
  <si>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</si>
  <si>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</si>
  <si>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</si>
  <si>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</si>
  <si>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</si>
  <si>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</si>
  <si>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</si>
  <si>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</si>
  <si>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</si>
  <si>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</si>
  <si>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</si>
  <si>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</si>
  <si>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</si>
  <si>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</si>
  <si>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</si>
  <si>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</si>
  <si>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</si>
  <si>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</si>
  <si>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</si>
  <si>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</si>
  <si>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</si>
  <si>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</si>
  <si>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</si>
  <si>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</si>
  <si>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</si>
  <si>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</si>
  <si>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</si>
  <si>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</si>
  <si>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</si>
  <si>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</si>
  <si>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</si>
  <si>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</si>
  <si>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</si>
  <si>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</si>
  <si>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</si>
  <si>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</si>
  <si>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</si>
  <si>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</si>
  <si>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</si>
  <si>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</si>
  <si>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</si>
  <si>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</si>
  <si>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</si>
  <si>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</si>
  <si>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</si>
  <si>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</si>
  <si>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</si>
  <si>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</si>
  <si>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</si>
  <si>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</si>
  <si>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</si>
  <si>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</si>
  <si>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</si>
  <si>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</si>
  <si>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</si>
  <si>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</si>
  <si>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</si>
  <si>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</si>
  <si>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</si>
  <si>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</si>
  <si>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</si>
  <si>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</si>
  <si>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</si>
  <si>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</si>
  <si>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</si>
  <si>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</si>
  <si>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</si>
  <si>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</si>
  <si>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</si>
  <si>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</si>
  <si>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</si>
  <si>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</si>
  <si>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</si>
  <si>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</si>
  <si>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</si>
  <si>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</si>
  <si>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</si>
  <si>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</si>
  <si>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</si>
  <si>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</si>
  <si>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</si>
  <si>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</si>
  <si>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</si>
  <si>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</si>
  <si>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</si>
  <si>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</si>
  <si>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</si>
  <si>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</si>
  <si>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</si>
  <si>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</si>
  <si>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</si>
  <si>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</si>
  <si>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</si>
  <si>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</si>
  <si>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</si>
  <si>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</si>
  <si>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</si>
  <si>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</si>
  <si>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</si>
  <si>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</si>
  <si>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</si>
  <si>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</si>
  <si>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</si>
  <si>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</si>
  <si>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</si>
  <si>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</si>
  <si>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</si>
  <si>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</si>
  <si>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</si>
  <si>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</si>
  <si>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</si>
  <si>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</si>
  <si>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</si>
  <si>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</si>
  <si>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</si>
  <si>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</si>
  <si>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</si>
  <si>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</si>
  <si>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</si>
  <si>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</si>
  <si>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</si>
  <si>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</si>
  <si>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</si>
  <si>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</si>
  <si>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</si>
  <si>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</si>
  <si>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</si>
  <si>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</si>
  <si>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</si>
  <si>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</si>
  <si>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</si>
  <si>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</si>
  <si>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</si>
  <si>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</si>
  <si>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</si>
  <si>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</si>
  <si>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</si>
  <si>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</si>
  <si>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</si>
  <si>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</si>
  <si>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</si>
  <si>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</si>
  <si>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</si>
  <si>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</si>
  <si>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</si>
  <si>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</si>
  <si>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</si>
  <si>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</si>
  <si>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</si>
  <si>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</si>
  <si>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</si>
  <si>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</si>
  <si>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</si>
  <si>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</si>
  <si>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</si>
  <si>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</si>
  <si>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</si>
  <si>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</si>
  <si>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</si>
  <si>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</si>
  <si>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</si>
  <si>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</si>
  <si>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</si>
  <si>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</si>
  <si>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</si>
  <si>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</si>
  <si>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</si>
  <si>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</si>
  <si>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</si>
  <si>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</si>
  <si>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</si>
  <si>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</si>
  <si>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</si>
  <si>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</si>
  <si>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</si>
  <si>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</si>
  <si>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</si>
  <si>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</si>
  <si>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</si>
  <si>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</si>
  <si>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</si>
  <si>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</si>
  <si>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</si>
  <si>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</si>
  <si>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</si>
  <si>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</si>
  <si>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</si>
  <si>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</si>
  <si>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</si>
  <si>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</si>
  <si>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</si>
  <si>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</si>
  <si>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</si>
  <si>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</si>
  <si>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</si>
  <si>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</si>
  <si>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</si>
  <si>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</si>
  <si>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</si>
  <si>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</si>
  <si>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</si>
  <si>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</si>
  <si>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</si>
  <si>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</si>
  <si>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</si>
  <si>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</si>
  <si>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</si>
  <si>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</si>
  <si>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</si>
  <si>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</si>
  <si>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</si>
  <si>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</si>
  <si>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</si>
  <si>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</si>
  <si>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</si>
  <si>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</si>
  <si>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</si>
  <si>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</si>
  <si>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</si>
  <si>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</si>
  <si>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</si>
  <si>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</si>
  <si>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</si>
  <si>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</si>
  <si>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</si>
  <si>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</si>
  <si>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</si>
  <si>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</si>
  <si>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</si>
  <si>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</si>
  <si>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</si>
  <si>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</si>
  <si>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</si>
  <si>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</si>
  <si>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</si>
  <si>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</si>
  <si>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</si>
  <si>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</si>
  <si>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</si>
  <si>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</si>
  <si>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</si>
  <si>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</si>
  <si>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</si>
  <si>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</si>
  <si>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</si>
  <si>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</si>
  <si>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</si>
  <si>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</si>
  <si>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</si>
  <si>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</si>
  <si>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</si>
  <si>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</si>
  <si>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</si>
  <si>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</si>
  <si>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</si>
  <si>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</si>
  <si>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</si>
  <si>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</si>
  <si>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</si>
  <si>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</si>
  <si>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</si>
  <si>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</si>
  <si>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</si>
  <si>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</si>
  <si>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</si>
  <si>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</si>
  <si>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</si>
  <si>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</si>
  <si>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</si>
  <si>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</si>
  <si>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</si>
  <si>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</si>
  <si>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</si>
  <si>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</si>
  <si>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</si>
  <si>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</si>
  <si>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</si>
  <si>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</si>
  <si>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</si>
  <si>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</si>
  <si>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</si>
  <si>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</si>
  <si>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</si>
  <si>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</si>
  <si>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</si>
  <si>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</si>
  <si>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</si>
  <si>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</si>
  <si>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</si>
  <si>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</si>
  <si>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</si>
  <si>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</si>
  <si>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</si>
  <si>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</si>
  <si>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</si>
  <si>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</si>
  <si>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</si>
  <si>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</si>
  <si>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</si>
  <si>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</si>
  <si>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</si>
  <si>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</si>
  <si>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</si>
  <si>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</si>
  <si>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</si>
  <si>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</si>
  <si>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</si>
  <si>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</si>
  <si>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</si>
  <si>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</si>
  <si>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</si>
  <si>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</si>
  <si>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</si>
  <si>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</si>
  <si>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</si>
  <si>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</si>
  <si>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</si>
  <si>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</si>
  <si>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</si>
  <si>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</si>
  <si>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</si>
  <si>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</si>
  <si>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</si>
  <si>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</si>
  <si>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</si>
  <si>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</si>
  <si>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</si>
  <si>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</si>
  <si>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</si>
  <si>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</si>
  <si>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</si>
  <si>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</si>
  <si>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</si>
  <si>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</si>
  <si>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</si>
  <si>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</si>
  <si>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</si>
  <si>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</si>
  <si>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</si>
  <si>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</si>
  <si>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</si>
  <si>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</si>
  <si>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</si>
  <si>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</si>
  <si>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</si>
  <si>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</si>
  <si>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</si>
  <si>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</si>
  <si>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</si>
  <si>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</si>
  <si>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</si>
  <si>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</si>
  <si>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</si>
  <si>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</si>
  <si>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</si>
  <si>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</si>
  <si>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</si>
  <si>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</si>
  <si>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</si>
  <si>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</si>
  <si>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</si>
  <si>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</si>
  <si>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</si>
  <si>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</si>
  <si>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</si>
  <si>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</si>
  <si>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</si>
  <si>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</si>
  <si>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</si>
  <si>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</si>
  <si>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</si>
  <si>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</si>
  <si>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</si>
  <si>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</si>
  <si>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</si>
  <si>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</si>
  <si>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</si>
  <si>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</si>
  <si>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</si>
  <si>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</si>
  <si>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</si>
  <si>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</si>
  <si>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</si>
  <si>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</si>
  <si>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</si>
  <si>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</si>
  <si>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</si>
  <si>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</si>
  <si>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</si>
  <si>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</si>
  <si>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</si>
  <si>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</si>
  <si>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</si>
  <si>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</si>
  <si>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</si>
  <si>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</si>
  <si>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</si>
  <si>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</si>
  <si>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</si>
  <si>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</si>
  <si>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</si>
  <si>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</si>
  <si>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</si>
  <si>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</si>
  <si>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</si>
  <si>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</si>
  <si>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</si>
  <si>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</si>
  <si>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</si>
  <si>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</si>
  <si>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</si>
  <si>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</si>
  <si>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</si>
  <si>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</si>
  <si>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</si>
  <si>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</si>
  <si>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</si>
  <si>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</si>
  <si>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</si>
  <si>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</si>
  <si>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</si>
  <si>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</si>
  <si>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</si>
  <si>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</si>
  <si>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</si>
  <si>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</si>
  <si>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</si>
  <si>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</si>
  <si>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</si>
  <si>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</si>
  <si>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</si>
  <si>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</si>
  <si>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</si>
  <si>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</si>
  <si>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</si>
  <si>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</si>
  <si>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</si>
  <si>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</si>
  <si>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</si>
  <si>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</si>
  <si>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</si>
  <si>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</si>
  <si>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</si>
  <si>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</si>
  <si>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</si>
  <si>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</si>
  <si>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</si>
  <si>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</si>
  <si>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</si>
  <si>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</si>
  <si>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</si>
  <si>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</si>
  <si>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</si>
  <si>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</si>
  <si>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</si>
  <si>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</si>
  <si>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</si>
  <si>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</si>
  <si>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</si>
  <si>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</si>
  <si>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</si>
  <si>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</si>
  <si>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</si>
  <si>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</si>
  <si>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</si>
  <si>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</si>
  <si>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</si>
  <si>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</si>
  <si>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</si>
  <si>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</si>
  <si>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</si>
  <si>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</si>
  <si>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</si>
  <si>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</si>
  <si>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</si>
  <si>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</si>
  <si>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</si>
  <si>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</si>
  <si>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</si>
  <si>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</si>
  <si>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</si>
  <si>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</si>
  <si>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</si>
  <si>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</si>
  <si>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</si>
  <si>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</si>
  <si>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</si>
  <si>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</si>
  <si>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</si>
  <si>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</si>
  <si>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</si>
  <si>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</si>
  <si>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</si>
  <si>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</si>
  <si>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</si>
  <si>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</si>
  <si>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</si>
  <si>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</si>
  <si>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</si>
  <si>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</si>
  <si>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</si>
  <si>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</si>
  <si>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</si>
  <si>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</si>
  <si>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</si>
  <si>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</si>
  <si>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</si>
  <si>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</si>
  <si>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</si>
  <si>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</si>
  <si>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</si>
  <si>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</si>
  <si>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</si>
  <si>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</si>
  <si>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</si>
  <si>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</si>
  <si>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</si>
  <si>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</si>
  <si>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</si>
  <si>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</si>
  <si>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</si>
  <si>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</si>
  <si>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</si>
  <si>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</si>
  <si>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</si>
  <si>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</si>
  <si>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</si>
  <si>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</si>
  <si>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</si>
  <si>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</si>
  <si>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</si>
  <si>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</si>
  <si>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</si>
  <si>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</si>
  <si>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</si>
  <si>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</si>
  <si>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</si>
  <si>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</si>
  <si>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</si>
  <si>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</si>
  <si>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</si>
  <si>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</si>
  <si>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</si>
  <si>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</si>
  <si>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</si>
  <si>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</si>
  <si>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</si>
  <si>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</si>
  <si>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</si>
  <si>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</si>
  <si>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</si>
  <si>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</si>
  <si>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</si>
  <si>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</si>
  <si>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</si>
  <si>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</si>
  <si>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</si>
  <si>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</si>
  <si>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</si>
  <si>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</si>
  <si>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</si>
  <si>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</si>
  <si>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</si>
  <si>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</si>
  <si>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</si>
  <si>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</si>
  <si>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</si>
  <si>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</si>
  <si>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</si>
  <si>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</si>
  <si>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</si>
  <si>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</si>
  <si>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</si>
  <si>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</si>
  <si>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</si>
  <si>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</si>
  <si>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</si>
  <si>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</si>
  <si>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</si>
  <si>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</si>
  <si>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</si>
  <si>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</si>
  <si>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</si>
  <si>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</si>
  <si>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</si>
  <si>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</si>
  <si>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</si>
  <si>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</si>
  <si>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</si>
  <si>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</si>
  <si>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</si>
  <si>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</si>
  <si>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</si>
  <si>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</si>
  <si>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</si>
  <si>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</si>
  <si>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</si>
  <si>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</si>
  <si>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</si>
  <si>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</si>
  <si>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</si>
  <si>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</si>
  <si>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</si>
  <si>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</si>
  <si>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</si>
  <si>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</si>
  <si>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</si>
  <si>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</si>
  <si>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</si>
  <si>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</si>
  <si>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</si>
  <si>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</si>
  <si>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</si>
  <si>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</si>
  <si>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</si>
  <si>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</si>
  <si>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</si>
  <si>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</si>
  <si>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</si>
  <si>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</si>
  <si>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</si>
  <si>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</si>
  <si>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</si>
  <si>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</si>
  <si>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</si>
  <si>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</si>
  <si>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</si>
  <si>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</si>
  <si>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</si>
  <si>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</si>
  <si>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</si>
  <si>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</si>
  <si>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</si>
  <si>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</si>
  <si>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</si>
  <si>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</si>
  <si>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</si>
  <si>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</si>
  <si>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</si>
  <si>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</si>
  <si>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</si>
  <si>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</si>
  <si>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</si>
  <si>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</si>
  <si>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</si>
  <si>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</si>
  <si>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</si>
  <si>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</si>
  <si>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</si>
  <si>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</si>
  <si>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</si>
  <si>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</si>
  <si>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</si>
  <si>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</si>
  <si>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</si>
  <si>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</si>
  <si>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</si>
  <si>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</si>
  <si>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</si>
  <si>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</si>
  <si>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</si>
  <si>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</si>
  <si>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</si>
  <si>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</si>
  <si>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</si>
  <si>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</si>
  <si>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</si>
  <si>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</si>
  <si>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</si>
  <si>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</si>
  <si>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</si>
  <si>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</si>
  <si>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</si>
  <si>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</si>
  <si>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</si>
  <si>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</si>
  <si>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</si>
  <si>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</si>
  <si>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</si>
  <si>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</si>
  <si>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</si>
  <si>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</si>
  <si>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</si>
  <si>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</si>
  <si>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</si>
  <si>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</si>
  <si>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</si>
  <si>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</si>
  <si>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</si>
  <si>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</si>
  <si>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</si>
  <si>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</si>
  <si>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</si>
  <si>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</si>
  <si>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</si>
  <si>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</si>
  <si>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</si>
  <si>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</si>
  <si>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</si>
  <si>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</si>
  <si>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</si>
  <si>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</si>
  <si>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</si>
  <si>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</si>
  <si>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</si>
  <si>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</si>
  <si>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</si>
  <si>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</si>
  <si>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</si>
  <si>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</si>
  <si>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</si>
  <si>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</si>
  <si>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</si>
  <si>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</si>
  <si>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</si>
  <si>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</si>
  <si>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</si>
  <si>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</si>
  <si>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</si>
  <si>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</si>
  <si>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</si>
  <si>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</si>
  <si>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</si>
  <si>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</si>
  <si>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</si>
  <si>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</si>
  <si>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</si>
  <si>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</si>
  <si>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</si>
  <si>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</si>
  <si>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</si>
  <si>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</si>
  <si>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</si>
  <si>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</si>
  <si>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</si>
  <si>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</si>
  <si>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</si>
  <si>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</si>
  <si>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</si>
  <si>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</si>
  <si>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</si>
  <si>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</si>
  <si>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</si>
  <si>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</si>
  <si>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</si>
  <si>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</si>
  <si>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</si>
  <si>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</si>
  <si>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</si>
  <si>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</si>
  <si>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</si>
  <si>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</si>
  <si>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</si>
  <si>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</si>
  <si>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</si>
  <si>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</si>
  <si>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</si>
  <si>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</si>
  <si>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</si>
  <si>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</si>
  <si>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</si>
  <si>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</si>
  <si>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</si>
  <si>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</si>
  <si>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</si>
  <si>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</si>
  <si>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</si>
  <si>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</si>
  <si>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</si>
  <si>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</si>
  <si>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</si>
  <si>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</si>
  <si>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</si>
  <si>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</si>
  <si>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</si>
  <si>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</si>
  <si>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</si>
  <si>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</si>
  <si>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</si>
  <si>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</si>
  <si>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</si>
  <si>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</si>
  <si>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</si>
  <si>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</si>
  <si>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</si>
  <si>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</si>
  <si>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</si>
  <si>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</si>
  <si>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</si>
  <si>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</si>
  <si>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</si>
  <si>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</si>
  <si>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</si>
  <si>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</si>
  <si>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</si>
  <si>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</si>
  <si>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</si>
  <si>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</si>
  <si>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</si>
  <si>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</si>
  <si>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</si>
  <si>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</si>
  <si>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</si>
  <si>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</si>
  <si>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</si>
  <si>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</si>
  <si>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</si>
  <si>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</si>
  <si>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</si>
  <si>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</si>
  <si>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</si>
  <si>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</si>
  <si>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</si>
  <si>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</si>
  <si>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</si>
  <si>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</si>
  <si>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</si>
  <si>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</si>
  <si>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</si>
  <si>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</si>
  <si>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</si>
  <si>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</si>
  <si>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</si>
  <si>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</si>
  <si>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</si>
  <si>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</si>
  <si>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</si>
  <si>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</si>
  <si>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</si>
  <si>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</si>
  <si>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</si>
  <si>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</si>
  <si>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</si>
  <si>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</si>
  <si>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</si>
  <si>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</si>
  <si>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</si>
  <si>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</si>
  <si>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</si>
  <si>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</si>
  <si>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</si>
  <si>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</si>
  <si>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</si>
  <si>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</si>
  <si>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</si>
  <si>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</si>
  <si>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</si>
  <si>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</si>
  <si>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</si>
  <si>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</si>
  <si>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</si>
  <si>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</si>
  <si>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</si>
  <si>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</si>
  <si>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</si>
  <si>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</si>
  <si>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</si>
  <si>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</si>
  <si>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</si>
  <si>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</si>
  <si>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</si>
  <si>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</si>
  <si>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</si>
  <si>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</si>
  <si>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</si>
  <si>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</si>
  <si>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</si>
  <si>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</si>
  <si>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</si>
  <si>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</si>
  <si>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</si>
  <si>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</si>
  <si>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</si>
  <si>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</si>
  <si>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</si>
  <si>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</si>
  <si>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</si>
  <si>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</si>
  <si>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</si>
  <si>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</si>
  <si>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</si>
  <si>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</si>
  <si>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</si>
  <si>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</si>
  <si>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</si>
  <si>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</si>
  <si>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</si>
  <si>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</si>
  <si>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</si>
  <si>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</si>
  <si>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</si>
  <si>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</si>
  <si>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</si>
  <si>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</si>
  <si>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</si>
  <si>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</si>
  <si>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</si>
  <si>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</si>
  <si>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</si>
  <si>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</si>
  <si>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</si>
  <si>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</si>
  <si>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</si>
  <si>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</si>
  <si>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</si>
  <si>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</si>
  <si>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</si>
  <si>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</si>
  <si>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</si>
  <si>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</si>
  <si>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</si>
  <si>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</si>
  <si>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</si>
  <si>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</si>
  <si>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</si>
  <si>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</si>
  <si>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</si>
  <si>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</si>
  <si>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</si>
  <si>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</si>
  <si>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</si>
  <si>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</si>
  <si>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</si>
  <si>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</si>
  <si>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</si>
  <si>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</si>
  <si>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</si>
  <si>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</si>
  <si>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</si>
  <si>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</si>
  <si>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</si>
  <si>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</si>
  <si>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</si>
  <si>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</si>
  <si>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</si>
  <si>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</si>
  <si>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</si>
  <si>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</si>
  <si>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</si>
  <si>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</si>
  <si>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</si>
  <si>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</si>
  <si>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</si>
  <si>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</si>
  <si>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</si>
  <si>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</si>
  <si>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</si>
  <si>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</si>
  <si>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</si>
  <si>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</si>
  <si>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</si>
  <si>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</si>
  <si>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</si>
  <si>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</si>
  <si>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</si>
  <si>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</si>
  <si>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</si>
  <si>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</si>
  <si>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</si>
  <si>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</si>
  <si>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</si>
  <si>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</si>
  <si>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</si>
  <si>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</si>
  <si>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</si>
  <si>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</si>
  <si>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</si>
  <si>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</si>
  <si>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</si>
  <si>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</si>
  <si>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</si>
  <si>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</si>
  <si>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</si>
  <si>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</si>
  <si>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</si>
  <si>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</si>
  <si>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</si>
  <si>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</si>
  <si>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</si>
  <si>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</si>
  <si>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</si>
  <si>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</si>
  <si>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</si>
  <si>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</si>
  <si>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</si>
  <si>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</si>
  <si>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</si>
  <si>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</si>
  <si>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</si>
  <si>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</si>
  <si>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</si>
  <si>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</si>
  <si>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</si>
  <si>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</si>
  <si>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</si>
  <si>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</si>
  <si>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</si>
  <si>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</si>
  <si>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</si>
  <si>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</si>
  <si>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</si>
  <si>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</si>
  <si>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</si>
  <si>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</si>
  <si>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</si>
  <si>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</si>
  <si>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</si>
  <si>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</si>
  <si>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</si>
  <si>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</si>
  <si>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</si>
  <si>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</si>
  <si>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</si>
  <si>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</si>
  <si>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</si>
  <si>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</si>
  <si>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</si>
  <si>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</si>
  <si>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</si>
  <si>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</si>
  <si>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</si>
  <si>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</si>
  <si>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</si>
  <si>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</si>
  <si>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</si>
  <si>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</si>
  <si>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</si>
  <si>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</si>
  <si>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</si>
  <si>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</si>
  <si>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</si>
  <si>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</si>
  <si>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</si>
  <si>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</si>
  <si>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</si>
  <si>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</si>
  <si>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</si>
  <si>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</si>
  <si>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</si>
  <si>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</si>
  <si>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</si>
  <si>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</si>
  <si>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</si>
  <si>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</si>
  <si>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</si>
  <si>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</si>
  <si>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</si>
  <si>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</si>
  <si>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</si>
  <si>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</si>
  <si>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</si>
  <si>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</si>
  <si>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</si>
  <si>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</si>
  <si>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</si>
  <si>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</si>
  <si>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</si>
  <si>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</si>
  <si>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</si>
  <si>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</si>
  <si>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</si>
  <si>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</si>
  <si>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</si>
  <si>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</si>
  <si>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</si>
  <si>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</si>
  <si>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</si>
  <si>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</si>
  <si>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</si>
  <si>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</si>
  <si>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</si>
  <si>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</si>
  <si>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</si>
  <si>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</si>
  <si>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</si>
  <si>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</si>
  <si>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</si>
  <si>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</si>
  <si>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</si>
  <si>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</si>
  <si>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</si>
  <si>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</si>
  <si>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</si>
  <si>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</si>
  <si>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</si>
  <si>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</si>
  <si>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</si>
  <si>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</si>
  <si>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</si>
  <si>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</si>
  <si>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</si>
  <si>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</si>
  <si>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</si>
  <si>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</si>
  <si>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</si>
  <si>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</si>
  <si>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</si>
  <si>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</si>
  <si>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</si>
  <si>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</si>
  <si>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</si>
  <si>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</si>
  <si>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</si>
  <si>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</si>
  <si>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</si>
  <si>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</si>
  <si>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</si>
  <si>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</si>
  <si>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</si>
  <si>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</si>
  <si>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</si>
  <si>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</si>
  <si>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</si>
  <si>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</si>
  <si>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</si>
  <si>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</si>
  <si>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</si>
  <si>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</si>
  <si>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</si>
  <si>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</si>
  <si>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</si>
  <si>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</si>
  <si>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</si>
  <si>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</si>
  <si>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</si>
  <si>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</si>
  <si>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</si>
  <si>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</si>
  <si>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</si>
  <si>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</si>
  <si>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</si>
  <si>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</si>
  <si>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</si>
  <si>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</si>
  <si>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</si>
  <si>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</si>
  <si>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</si>
  <si>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</si>
  <si>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</si>
  <si>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</si>
  <si>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</si>
  <si>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</si>
  <si>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</si>
  <si>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</si>
  <si>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</si>
  <si>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</si>
  <si>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</si>
  <si>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</si>
  <si>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</si>
  <si>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</si>
  <si>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</si>
  <si>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</si>
  <si>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</si>
  <si>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</si>
  <si>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</si>
  <si>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</si>
  <si>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</si>
  <si>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</si>
  <si>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</si>
  <si>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</si>
  <si>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</si>
  <si>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</si>
  <si>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</si>
  <si>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</si>
  <si>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</si>
  <si>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</si>
  <si>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</si>
  <si>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</si>
  <si>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</si>
  <si>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</si>
  <si>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</si>
  <si>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</si>
  <si>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</si>
  <si>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</si>
  <si>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</si>
  <si>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</si>
  <si>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</si>
  <si>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</si>
  <si>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</si>
  <si>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</si>
  <si>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</si>
  <si>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</si>
  <si>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</si>
  <si>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</si>
  <si>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</si>
  <si>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</si>
  <si>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</si>
  <si>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</si>
  <si>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</si>
  <si>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</si>
  <si>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</si>
  <si>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</si>
  <si>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</si>
  <si>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</si>
  <si>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</si>
  <si>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</si>
  <si>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</si>
  <si>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</si>
  <si>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</si>
  <si>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</si>
  <si>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</si>
  <si>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</si>
  <si>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</si>
  <si>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</si>
  <si>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</si>
  <si>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</si>
  <si>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</si>
  <si>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</si>
  <si>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</si>
  <si>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</si>
  <si>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</si>
  <si>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</si>
  <si>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</si>
  <si>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</si>
  <si>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</si>
  <si>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</si>
  <si>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</si>
  <si>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</si>
  <si>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</si>
  <si>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</si>
  <si>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</si>
  <si>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</si>
  <si>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</si>
  <si>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</si>
  <si>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</si>
  <si>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</si>
  <si>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</si>
  <si>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</si>
  <si>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</si>
  <si>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</si>
  <si>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</si>
  <si>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</si>
  <si>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</si>
  <si>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</si>
  <si>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</si>
  <si>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</si>
  <si>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</si>
  <si>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</si>
  <si>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</si>
  <si>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</si>
  <si>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</si>
  <si>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</si>
  <si>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</si>
  <si>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</si>
  <si>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</si>
  <si>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</si>
  <si>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</si>
  <si>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</si>
  <si>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</si>
  <si>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</si>
  <si>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</si>
  <si>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</si>
  <si>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</si>
  <si>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</si>
  <si>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</si>
  <si>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</si>
  <si>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</si>
  <si>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</si>
  <si>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</si>
  <si>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</si>
  <si>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</si>
  <si>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</si>
  <si>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</si>
  <si>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</si>
  <si>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</si>
  <si>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</si>
  <si>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</si>
  <si>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</si>
  <si>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</si>
  <si>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</si>
  <si>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</si>
  <si>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</si>
  <si>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</si>
  <si>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</si>
  <si>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</si>
  <si>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</si>
  <si>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</si>
  <si>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</si>
  <si>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</si>
  <si>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</si>
  <si>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</si>
  <si>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</si>
  <si>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</si>
  <si>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</si>
  <si>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</si>
  <si>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</si>
  <si>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</si>
  <si>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</si>
  <si>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</si>
  <si>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</si>
  <si>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</si>
  <si>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</si>
  <si>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</si>
  <si>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</si>
  <si>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</si>
  <si>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</si>
  <si>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</si>
  <si>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</si>
  <si>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</si>
  <si>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</si>
  <si>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</si>
  <si>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</si>
  <si>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</si>
  <si>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</si>
  <si>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</si>
  <si>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</si>
  <si>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</si>
  <si>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</si>
  <si>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</si>
  <si>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</si>
  <si>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</si>
  <si>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</si>
  <si>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</si>
  <si>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</si>
  <si>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</si>
  <si>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</si>
  <si>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</si>
  <si>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</si>
  <si>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</si>
  <si>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</si>
  <si>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</si>
  <si>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</si>
  <si>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</si>
  <si>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</si>
  <si>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</si>
  <si>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</si>
  <si>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</si>
  <si>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</si>
  <si>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</si>
  <si>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</si>
  <si>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</si>
  <si>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</si>
  <si>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</si>
  <si>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</si>
  <si>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</si>
  <si>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</si>
  <si>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</si>
  <si>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</si>
  <si>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</si>
  <si>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</si>
  <si>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</si>
  <si>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</si>
  <si>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</si>
  <si>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</si>
  <si>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</si>
  <si>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</si>
  <si>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</si>
  <si>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</si>
  <si>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</si>
  <si>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</si>
  <si>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</si>
  <si>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</si>
  <si>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</si>
  <si>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</si>
  <si>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</si>
  <si>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</si>
  <si>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</si>
  <si>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</si>
  <si>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</si>
  <si>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</si>
  <si>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</si>
  <si>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</si>
  <si>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</si>
  <si>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</si>
  <si>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</si>
  <si>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</si>
  <si>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</si>
  <si>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</si>
  <si>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</si>
  <si>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</si>
  <si>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</si>
  <si>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</si>
  <si>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</si>
  <si>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</si>
  <si>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</si>
  <si>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</si>
  <si>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</si>
  <si>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</si>
  <si>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</si>
  <si>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</si>
  <si>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</si>
  <si>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</si>
  <si>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</si>
  <si>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</si>
  <si>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</si>
  <si>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</si>
  <si>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</si>
  <si>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</si>
  <si>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</si>
  <si>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</si>
  <si>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</si>
  <si>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</si>
  <si>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</si>
  <si>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</si>
  <si>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</si>
  <si>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</si>
  <si>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</si>
  <si>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</si>
  <si>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</si>
  <si>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</si>
  <si>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</si>
  <si>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</si>
  <si>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</si>
  <si>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</si>
  <si>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</si>
  <si>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</si>
  <si>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</si>
  <si>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</si>
  <si>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</si>
  <si>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</si>
  <si>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</si>
  <si>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</si>
  <si>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</si>
  <si>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</si>
  <si>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</si>
  <si>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</si>
  <si>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</si>
  <si>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</si>
  <si>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</si>
  <si>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</si>
  <si>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</si>
  <si>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</si>
  <si>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</si>
  <si>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</si>
  <si>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</si>
  <si>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</si>
  <si>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</si>
  <si>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</si>
  <si>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</si>
  <si>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</si>
  <si>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</si>
  <si>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</si>
  <si>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</si>
  <si>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</si>
  <si>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</si>
  <si>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</si>
  <si>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</si>
  <si>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</si>
  <si>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</si>
  <si>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</si>
  <si>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</si>
  <si>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</si>
  <si>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</si>
  <si>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</si>
  <si>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</si>
  <si>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</si>
  <si>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</si>
  <si>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</si>
  <si>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</si>
  <si>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</si>
  <si>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</si>
  <si>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</si>
  <si>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</si>
  <si>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</si>
  <si>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</si>
  <si>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</si>
  <si>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</si>
  <si>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</si>
  <si>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</si>
  <si>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</si>
  <si>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</si>
  <si>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</si>
  <si>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</si>
  <si>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</si>
  <si>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</si>
  <si>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</si>
  <si>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</si>
  <si>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</si>
  <si>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</si>
  <si>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</si>
  <si>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</si>
  <si>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</si>
  <si>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</si>
  <si>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</si>
  <si>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</si>
  <si>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</si>
  <si>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</si>
  <si>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</si>
  <si>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</si>
  <si>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</si>
  <si>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</si>
  <si>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</si>
  <si>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</si>
  <si>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</si>
  <si>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</si>
  <si>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</si>
  <si>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</si>
  <si>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</si>
  <si>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</si>
  <si>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</si>
  <si>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</si>
  <si>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</si>
  <si>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</si>
  <si>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</si>
  <si>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</si>
  <si>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</si>
  <si>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</si>
  <si>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</si>
  <si>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</si>
  <si>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</si>
  <si>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</si>
  <si>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</si>
  <si>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</si>
  <si>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</si>
  <si>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</si>
  <si>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</si>
  <si>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</si>
  <si>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</si>
  <si>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</si>
  <si>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</si>
  <si>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</si>
  <si>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</si>
  <si>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</si>
  <si>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</si>
  <si>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</si>
  <si>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</si>
  <si>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</si>
  <si>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</si>
  <si>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</si>
  <si>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</si>
  <si>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</si>
  <si>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</si>
  <si>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</si>
  <si>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</si>
  <si>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</si>
  <si>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</si>
  <si>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</si>
  <si>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</si>
  <si>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</si>
  <si>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</si>
  <si>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</si>
  <si>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</si>
  <si>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</si>
  <si>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</si>
  <si>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</si>
  <si>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</si>
  <si>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</si>
  <si>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</si>
  <si>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</si>
  <si>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</si>
  <si>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</si>
  <si>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</si>
  <si>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</si>
  <si>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</si>
  <si>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</si>
  <si>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</si>
  <si>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</si>
  <si>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</si>
  <si>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</si>
  <si>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</si>
  <si>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</si>
  <si>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</si>
  <si>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</si>
  <si>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</si>
  <si>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</si>
  <si>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</si>
  <si>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</si>
  <si>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</si>
  <si>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</si>
  <si>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</si>
  <si>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</si>
  <si>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</si>
  <si>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</si>
  <si>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</si>
  <si>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</si>
  <si>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</si>
  <si>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</si>
  <si>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</si>
  <si>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</si>
  <si>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</si>
  <si>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</si>
  <si>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</si>
  <si>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</si>
  <si>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</si>
  <si>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</si>
  <si>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</si>
  <si>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</si>
  <si>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</si>
  <si>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</si>
  <si>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</si>
  <si>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</si>
  <si>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</si>
  <si>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</si>
  <si>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</si>
  <si>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</si>
  <si>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</si>
  <si>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</si>
  <si>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</si>
  <si>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</si>
  <si>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</si>
  <si>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</si>
  <si>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</si>
  <si>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</si>
  <si>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</si>
  <si>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</si>
  <si>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</si>
  <si>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</si>
  <si>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</si>
  <si>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</si>
  <si>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</si>
  <si>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</si>
  <si>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</si>
  <si>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</si>
  <si>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</si>
  <si>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</si>
  <si>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</si>
  <si>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</si>
  <si>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</si>
  <si>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</si>
  <si>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</si>
  <si>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</si>
  <si>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</si>
  <si>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</si>
  <si>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</si>
  <si>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</si>
  <si>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</si>
  <si>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</si>
  <si>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</si>
  <si>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</si>
  <si>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</si>
  <si>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</si>
  <si>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</si>
  <si>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</si>
  <si>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</si>
  <si>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</si>
  <si>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</si>
  <si>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</si>
  <si>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</si>
  <si>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</si>
  <si>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</si>
  <si>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</si>
  <si>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</si>
  <si>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</si>
  <si>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</si>
  <si>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</si>
  <si>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</si>
  <si>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</si>
  <si>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</si>
  <si>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</si>
  <si>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</si>
  <si>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</si>
  <si>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</si>
  <si>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</si>
  <si>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</si>
  <si>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</si>
  <si>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</si>
  <si>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</si>
  <si>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</si>
  <si>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</si>
  <si>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</si>
  <si>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</si>
  <si>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</si>
  <si>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</si>
  <si>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</si>
  <si>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</si>
  <si>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</si>
  <si>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</si>
  <si>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</si>
  <si>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</si>
  <si>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</si>
  <si>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</si>
  <si>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</si>
  <si>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</si>
  <si>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</si>
  <si>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</si>
  <si>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</si>
  <si>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</si>
  <si>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</si>
  <si>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</si>
  <si>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</si>
  <si>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</si>
  <si>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</si>
  <si>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</si>
  <si>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</si>
  <si>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</si>
  <si>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</si>
  <si>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</si>
  <si>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</si>
  <si>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</si>
  <si>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</si>
  <si>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</si>
  <si>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</si>
  <si>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</si>
  <si>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</si>
  <si>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</si>
  <si>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</si>
  <si>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</si>
  <si>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</si>
  <si>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</si>
  <si>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</si>
  <si>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</si>
  <si>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</si>
  <si>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</si>
  <si>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</si>
  <si>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</si>
  <si>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</si>
  <si>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</si>
  <si>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</si>
  <si>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</si>
  <si>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</si>
  <si>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</si>
  <si>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</si>
  <si>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</si>
  <si>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</si>
  <si>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</si>
  <si>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</si>
  <si>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</si>
  <si>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</si>
  <si>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</si>
  <si>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</si>
  <si>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</si>
  <si>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</si>
  <si>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</si>
  <si>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</si>
  <si>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</si>
  <si>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</si>
  <si>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</si>
  <si>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</si>
  <si>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</si>
  <si>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</si>
  <si>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</si>
  <si>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</si>
  <si>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</si>
  <si>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</si>
  <si>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</si>
  <si>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</si>
  <si>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</si>
  <si>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</si>
  <si>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</si>
  <si>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</si>
  <si>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</si>
  <si>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</si>
  <si>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</si>
  <si>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</si>
  <si>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</si>
  <si>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</si>
  <si>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</si>
  <si>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</si>
  <si>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</si>
  <si>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</si>
  <si>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</si>
  <si>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</si>
  <si>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</si>
  <si>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</si>
  <si>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</si>
  <si>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</si>
  <si>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</si>
  <si>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</si>
  <si>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</si>
  <si>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</si>
  <si>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</si>
  <si>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</si>
  <si>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</si>
  <si>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</si>
  <si>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</si>
  <si>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</si>
  <si>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</si>
  <si>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</si>
  <si>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</si>
  <si>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</si>
  <si>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</si>
  <si>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</si>
  <si>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</si>
  <si>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</si>
  <si>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</si>
  <si>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</si>
  <si>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</si>
  <si>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</si>
  <si>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</si>
  <si>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</si>
  <si>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</si>
  <si>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</si>
  <si>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</si>
  <si>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</si>
  <si>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</si>
  <si>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</si>
  <si>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</si>
  <si>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</si>
  <si>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</si>
  <si>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</si>
  <si>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</si>
  <si>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</si>
  <si>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</si>
  <si>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</si>
  <si>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</si>
  <si>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</si>
  <si>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</si>
  <si>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</si>
  <si>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</si>
  <si>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</si>
  <si>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</si>
  <si>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</si>
  <si>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</si>
  <si>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</si>
  <si>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</si>
  <si>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</si>
  <si>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</si>
  <si>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</si>
  <si>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</si>
  <si>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</si>
  <si>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</si>
  <si>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</si>
  <si>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</si>
  <si>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</si>
  <si>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</si>
  <si>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</si>
  <si>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</si>
  <si>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</si>
  <si>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</si>
  <si>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</si>
  <si>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</si>
  <si>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</si>
  <si>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</si>
  <si>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</si>
  <si>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</si>
  <si>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</si>
  <si>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</si>
  <si>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</si>
  <si>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</si>
  <si>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</si>
  <si>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</si>
  <si>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</si>
  <si>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</si>
  <si>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</si>
  <si>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</si>
  <si>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</si>
  <si>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</si>
  <si>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</si>
  <si>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</si>
  <si>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</si>
  <si>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</si>
  <si>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</si>
  <si>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</si>
  <si>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</si>
  <si>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</si>
  <si>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</si>
  <si>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</si>
  <si>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</si>
  <si>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</si>
  <si>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</si>
  <si>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</si>
  <si>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</si>
  <si>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</si>
  <si>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</si>
  <si>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</si>
  <si>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</si>
  <si>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</si>
  <si>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</si>
  <si>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</si>
  <si>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</si>
  <si>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</si>
  <si>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</si>
  <si>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</si>
  <si>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</si>
  <si>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</si>
  <si>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</si>
  <si>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</si>
  <si>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</si>
  <si>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</si>
  <si>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</si>
  <si>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</si>
  <si>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</si>
  <si>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</si>
  <si>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</si>
  <si>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</si>
  <si>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</si>
  <si>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</si>
  <si>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</si>
  <si>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</si>
  <si>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</si>
  <si>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</si>
  <si>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</si>
  <si>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</si>
  <si>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</si>
  <si>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</si>
  <si>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</si>
  <si>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</si>
  <si>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</si>
  <si>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</si>
  <si>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</si>
  <si>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</si>
  <si>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</si>
  <si>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</si>
  <si>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</si>
  <si>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</si>
  <si>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</si>
  <si>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</si>
  <si>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</si>
  <si>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</si>
  <si>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</si>
  <si>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</si>
  <si>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</si>
  <si>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</si>
  <si>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</si>
  <si>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</si>
  <si>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</si>
  <si>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</si>
  <si>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</si>
  <si>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</si>
  <si>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</si>
  <si>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</si>
  <si>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</si>
  <si>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</si>
  <si>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</si>
  <si>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</si>
  <si>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</si>
  <si>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</si>
  <si>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</si>
  <si>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</si>
  <si>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</si>
  <si>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</si>
  <si>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</si>
  <si>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</si>
  <si>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</si>
  <si>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</si>
  <si>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</si>
  <si>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</si>
  <si>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</si>
  <si>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</si>
  <si>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</si>
  <si>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</si>
  <si>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</si>
  <si>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</si>
  <si>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</si>
  <si>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</si>
  <si>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</si>
  <si>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</si>
  <si>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</si>
  <si>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</si>
  <si>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</si>
  <si>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</si>
  <si>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</si>
  <si>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</si>
  <si>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</si>
  <si>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</si>
  <si>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</si>
  <si>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</si>
  <si>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</si>
  <si>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</si>
  <si>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</si>
  <si>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</si>
  <si>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</si>
  <si>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</si>
  <si>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</si>
  <si>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</si>
  <si>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</si>
  <si>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</si>
  <si>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</si>
  <si>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</si>
  <si>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</si>
  <si>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</si>
  <si>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</si>
  <si>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</si>
  <si>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</si>
  <si>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</si>
  <si>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</si>
  <si>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</si>
  <si>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</si>
  <si>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</si>
  <si>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</si>
  <si>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</si>
  <si>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</si>
  <si>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</si>
  <si>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</si>
  <si>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</si>
  <si>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</si>
  <si>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</si>
  <si>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</si>
  <si>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</si>
  <si>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</si>
  <si>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</si>
  <si>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</si>
  <si>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</si>
  <si>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</si>
  <si>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</si>
  <si>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</si>
  <si>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</si>
  <si>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</si>
  <si>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</si>
  <si>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</si>
  <si>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</si>
  <si>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</si>
  <si>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</si>
  <si>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</si>
  <si>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</si>
  <si>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</si>
  <si>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</si>
  <si>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</si>
  <si>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</si>
  <si>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</si>
  <si>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</si>
  <si>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</si>
  <si>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</si>
  <si>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</si>
  <si>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</si>
  <si>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</si>
  <si>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</si>
  <si>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</si>
  <si>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</si>
  <si>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</si>
  <si>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</si>
  <si>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</si>
  <si>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</si>
  <si>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</si>
  <si>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</si>
  <si>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</si>
  <si>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</si>
  <si>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</si>
  <si>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</si>
  <si>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</si>
  <si>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</si>
  <si>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</si>
  <si>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</si>
  <si>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</si>
  <si>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</si>
  <si>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</si>
  <si>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</si>
  <si>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</si>
  <si>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</si>
  <si>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</si>
  <si>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</si>
  <si>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</si>
  <si>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</si>
  <si>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</si>
  <si>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</si>
  <si>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</si>
  <si>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</si>
  <si>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</si>
  <si>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</si>
  <si>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</si>
  <si>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</si>
  <si>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</si>
  <si>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</si>
  <si>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</si>
  <si>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</si>
  <si>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</si>
  <si>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</si>
  <si>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</si>
  <si>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</si>
  <si>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</si>
  <si>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</si>
  <si>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</si>
  <si>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</si>
  <si>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</si>
  <si>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</si>
  <si>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</si>
  <si>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</si>
  <si>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</si>
  <si>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</si>
  <si>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</si>
  <si>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</si>
  <si>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</si>
  <si>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</si>
  <si>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</si>
  <si>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</si>
  <si>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</si>
  <si>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</si>
  <si>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</si>
  <si>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</si>
  <si>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</si>
  <si>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</si>
  <si>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</si>
  <si>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</si>
  <si>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</si>
  <si>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</si>
  <si>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</si>
  <si>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</si>
  <si>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</si>
  <si>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</si>
  <si>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</si>
  <si>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</si>
  <si>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</si>
  <si>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</si>
  <si>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</si>
  <si>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</si>
  <si>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</si>
  <si>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</si>
  <si>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</si>
  <si>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</si>
  <si>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</si>
  <si>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</si>
  <si>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</si>
  <si>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</si>
  <si>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</si>
  <si>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</si>
  <si>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</si>
  <si>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</si>
  <si>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</si>
  <si>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</si>
  <si>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</si>
  <si>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</si>
  <si>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</si>
  <si>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</si>
  <si>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</si>
  <si>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</si>
  <si>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</si>
  <si>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</si>
  <si>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</si>
  <si>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</si>
  <si>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</si>
  <si>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</si>
  <si>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</si>
  <si>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</si>
  <si>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</si>
  <si>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</si>
  <si>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</si>
  <si>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</si>
  <si>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</si>
  <si>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</si>
  <si>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</si>
  <si>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</si>
  <si>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</si>
  <si>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</si>
  <si>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</si>
  <si>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</si>
  <si>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</si>
  <si>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</si>
  <si>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</si>
  <si>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</si>
  <si>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</si>
  <si>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</si>
  <si>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</si>
  <si>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</si>
  <si>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</si>
  <si>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</si>
  <si>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</si>
  <si>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</si>
  <si>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</si>
  <si>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</si>
  <si>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</si>
  <si>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</si>
  <si>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</si>
  <si>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</si>
  <si>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</si>
  <si>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</si>
  <si>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</si>
  <si>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</si>
  <si>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</si>
  <si>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</si>
  <si>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</si>
  <si>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</si>
  <si>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</si>
  <si>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</si>
  <si>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</si>
  <si>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</si>
  <si>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</si>
  <si>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</si>
  <si>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</si>
  <si>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</si>
  <si>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</si>
  <si>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</si>
  <si>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</si>
  <si>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</si>
  <si>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</si>
  <si>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</si>
  <si>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</si>
  <si>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</si>
  <si>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</si>
  <si>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</si>
  <si>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</si>
  <si>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</si>
  <si>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</si>
  <si>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</si>
  <si>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</si>
  <si>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</si>
  <si>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</si>
  <si>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</si>
  <si>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</si>
  <si>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</si>
  <si>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</si>
  <si>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</si>
  <si>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</si>
  <si>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</si>
  <si>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</si>
  <si>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</si>
  <si>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</si>
  <si>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</si>
  <si>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</si>
  <si>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</si>
  <si>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</si>
  <si>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</si>
  <si>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</si>
  <si>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</si>
  <si>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</si>
  <si>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</si>
  <si>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</si>
  <si>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</si>
  <si>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</si>
  <si>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</si>
  <si>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</si>
  <si>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</si>
  <si>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</si>
  <si>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</si>
  <si>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</si>
  <si>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</si>
  <si>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</si>
  <si>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</si>
  <si>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</si>
  <si>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</si>
  <si>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</si>
  <si>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</si>
  <si>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</si>
  <si>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</si>
  <si>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</si>
  <si>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</si>
  <si>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</si>
  <si>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</si>
  <si>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</si>
  <si>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</si>
  <si>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</si>
  <si>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</si>
  <si>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</si>
  <si>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</si>
  <si>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</si>
  <si>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</si>
  <si>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</si>
  <si>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</si>
  <si>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</si>
  <si>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</si>
  <si>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</si>
  <si>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</si>
  <si>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</si>
  <si>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</si>
  <si>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</si>
  <si>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</si>
  <si>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</si>
  <si>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</si>
  <si>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</si>
  <si>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</si>
  <si>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</si>
  <si>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</si>
  <si>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</si>
  <si>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</si>
  <si>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</si>
  <si>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</si>
  <si>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</si>
  <si>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</si>
  <si>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</si>
  <si>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</si>
  <si>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</si>
  <si>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</si>
  <si>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</si>
  <si>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</si>
  <si>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</si>
  <si>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</si>
  <si>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</si>
  <si>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</si>
  <si>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</si>
  <si>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</si>
  <si>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</si>
  <si>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</si>
  <si>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</si>
  <si>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</si>
  <si>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</si>
  <si>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</si>
  <si>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</si>
  <si>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</si>
  <si>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</si>
  <si>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</si>
  <si>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</si>
  <si>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</si>
  <si>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</si>
  <si>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</si>
  <si>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</si>
  <si>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</si>
  <si>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</si>
  <si>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</si>
  <si>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</si>
  <si>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</si>
  <si>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</si>
  <si>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</si>
  <si>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</si>
  <si>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</si>
  <si>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</si>
  <si>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</si>
  <si>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</si>
  <si>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</si>
  <si>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</si>
  <si>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</si>
  <si>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</si>
  <si>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</si>
  <si>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</si>
  <si>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</si>
  <si>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</si>
  <si>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</si>
  <si>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</si>
  <si>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</si>
  <si>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</si>
  <si>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</si>
  <si>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</si>
  <si>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</si>
  <si>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</si>
  <si>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</si>
  <si>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</si>
  <si>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</si>
  <si>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</si>
  <si>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</si>
  <si>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</si>
  <si>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</si>
  <si>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</si>
  <si>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</si>
  <si>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</si>
  <si>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</si>
  <si>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</si>
  <si>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</si>
  <si>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</si>
  <si>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</si>
  <si>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</si>
  <si>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</si>
  <si>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</si>
  <si>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</si>
  <si>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</si>
  <si>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</si>
  <si>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</si>
  <si>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</si>
  <si>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</si>
  <si>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</si>
  <si>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</si>
  <si>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</si>
  <si>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</si>
  <si>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</si>
  <si>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</si>
  <si>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</si>
  <si>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</si>
  <si>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</si>
  <si>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</si>
  <si>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</si>
  <si>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</si>
  <si>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</si>
  <si>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</si>
  <si>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</si>
  <si>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</si>
  <si>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</si>
  <si>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</si>
  <si>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</si>
  <si>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</si>
  <si>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</si>
  <si>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</si>
  <si>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</si>
  <si>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</si>
  <si>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</si>
  <si>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</si>
  <si>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</si>
  <si>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</si>
  <si>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</si>
  <si>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</si>
  <si>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</si>
  <si>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</si>
  <si>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</si>
  <si>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</si>
  <si>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</si>
  <si>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</si>
  <si>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</si>
  <si>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</si>
  <si>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</si>
  <si>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</si>
  <si>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</si>
  <si>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</si>
  <si>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</si>
  <si>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</si>
  <si>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</si>
  <si>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</si>
  <si>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</si>
  <si>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</si>
  <si>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</si>
  <si>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</si>
  <si>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</si>
  <si>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</si>
  <si>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</si>
  <si>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</si>
  <si>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</si>
  <si>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</si>
  <si>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</si>
  <si>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</si>
  <si>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</si>
  <si>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</si>
  <si>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</si>
  <si>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</si>
  <si>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</si>
  <si>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</si>
  <si>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</si>
  <si>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</si>
  <si>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</si>
  <si>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</si>
  <si>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</si>
  <si>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</si>
  <si>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</si>
  <si>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</si>
  <si>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</si>
  <si>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</si>
  <si>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</si>
  <si>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</si>
  <si>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</si>
  <si>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</si>
  <si>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</si>
  <si>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</si>
  <si>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</si>
  <si>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</si>
  <si>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</si>
  <si>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</si>
  <si>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</si>
  <si>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</si>
  <si>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</si>
  <si>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</si>
  <si>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</si>
  <si>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</si>
  <si>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</si>
  <si>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</si>
  <si>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</si>
  <si>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</si>
  <si>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</si>
  <si>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</si>
  <si>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</si>
  <si>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</si>
  <si>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</si>
  <si>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</si>
  <si>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</si>
  <si>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</si>
  <si>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</si>
  <si>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</si>
  <si>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</si>
  <si>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</si>
  <si>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</si>
  <si>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</si>
  <si>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</si>
  <si>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</si>
  <si>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</si>
  <si>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</si>
  <si>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</si>
  <si>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</si>
  <si>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</si>
  <si>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</si>
  <si>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</si>
  <si>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</si>
  <si>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</si>
  <si>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</si>
  <si>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</si>
  <si>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</si>
  <si>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</si>
  <si>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</si>
  <si>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</si>
  <si>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</si>
  <si>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</si>
  <si>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</si>
  <si>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</si>
  <si>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</si>
  <si>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</si>
  <si>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</si>
  <si>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</si>
  <si>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</si>
  <si>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</si>
  <si>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</si>
  <si>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</si>
  <si>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</si>
  <si>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</si>
  <si>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</si>
  <si>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</si>
  <si>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</si>
  <si>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</si>
  <si>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</si>
  <si>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</si>
  <si>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</si>
  <si>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</si>
  <si>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</si>
  <si>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</si>
  <si>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</si>
  <si>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</si>
  <si>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</si>
  <si>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</si>
  <si>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</si>
  <si>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</si>
  <si>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</si>
  <si>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</si>
  <si>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</si>
  <si>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</si>
  <si>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</si>
  <si>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</si>
  <si>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</si>
  <si>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</si>
  <si>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</si>
  <si>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</si>
  <si>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</si>
  <si>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</si>
  <si>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</si>
  <si>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</si>
  <si>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</si>
  <si>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</si>
  <si>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</si>
  <si>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</si>
  <si>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</si>
  <si>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</si>
  <si>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</si>
  <si>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</si>
  <si>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</si>
  <si>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</si>
  <si>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</si>
  <si>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</si>
  <si>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</si>
  <si>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</si>
  <si>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</si>
  <si>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</si>
  <si>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</si>
  <si>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</si>
  <si>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</si>
  <si>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</si>
  <si>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</si>
  <si>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</si>
  <si>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</si>
  <si>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</si>
  <si>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</si>
  <si>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</si>
  <si>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</si>
  <si>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</si>
  <si>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</si>
  <si>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</si>
  <si>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</si>
  <si>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</si>
  <si>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</si>
  <si>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</si>
  <si>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</si>
  <si>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</si>
  <si>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</si>
  <si>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</si>
  <si>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</si>
  <si>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</si>
  <si>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</si>
  <si>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</si>
  <si>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</si>
  <si>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</si>
  <si>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</si>
  <si>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</si>
  <si>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</si>
  <si>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</si>
  <si>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</si>
  <si>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</si>
  <si>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</si>
  <si>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</si>
  <si>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</si>
  <si>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</si>
  <si>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</si>
  <si>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</si>
  <si>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</si>
  <si>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</si>
  <si>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</si>
  <si>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</si>
  <si>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</si>
  <si>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</si>
  <si>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</si>
  <si>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</si>
  <si>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</si>
  <si>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</si>
  <si>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</si>
  <si>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</si>
  <si>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</si>
  <si>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</si>
  <si>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</si>
  <si>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</si>
  <si>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</si>
  <si>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</si>
  <si>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</si>
  <si>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</si>
  <si>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</si>
  <si>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</si>
  <si>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</si>
  <si>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</si>
  <si>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</si>
  <si>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</si>
  <si>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</si>
  <si>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</si>
  <si>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</si>
  <si>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</si>
  <si>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</si>
  <si>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</si>
  <si>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</si>
  <si>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</si>
  <si>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</si>
  <si>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</si>
  <si>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</si>
  <si>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</si>
  <si>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</si>
  <si>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</si>
  <si>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</si>
  <si>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</si>
  <si>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</si>
  <si>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</si>
  <si>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</si>
  <si>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</si>
  <si>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</si>
  <si>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</si>
  <si>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</si>
  <si>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</si>
  <si>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</si>
  <si>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</si>
  <si>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</si>
  <si>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</si>
  <si>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</si>
  <si>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</si>
  <si>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</si>
  <si>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</si>
  <si>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</si>
  <si>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</si>
  <si>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</si>
  <si>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</si>
  <si>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</si>
  <si>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</si>
  <si>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</si>
  <si>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</si>
  <si>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</si>
  <si>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</si>
  <si>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</si>
  <si>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</si>
  <si>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</si>
  <si>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</si>
  <si>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</si>
  <si>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</si>
  <si>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</si>
  <si>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</si>
  <si>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</si>
  <si>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</si>
  <si>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</si>
  <si>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</si>
  <si>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</si>
  <si>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</si>
  <si>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</si>
  <si>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</si>
  <si>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</si>
  <si>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</si>
  <si>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</si>
  <si>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</si>
  <si>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</si>
  <si>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</si>
  <si>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</si>
  <si>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</si>
  <si>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</si>
  <si>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</si>
  <si>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</si>
  <si>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</si>
  <si>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</si>
  <si>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</si>
  <si>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</si>
  <si>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</si>
  <si>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</si>
  <si>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</si>
  <si>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</si>
  <si>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</si>
  <si>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</si>
  <si>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</si>
  <si>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</si>
  <si>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</si>
  <si>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</si>
  <si>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</si>
  <si>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</si>
  <si>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</si>
  <si>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</si>
  <si>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</si>
  <si>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</si>
  <si>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</si>
  <si>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</si>
  <si>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</si>
  <si>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</si>
  <si>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</si>
  <si>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</si>
  <si>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</si>
  <si>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</si>
  <si>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</si>
  <si>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</si>
  <si>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</si>
  <si>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</si>
  <si>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</si>
  <si>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</si>
  <si>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</si>
  <si>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</si>
  <si>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</si>
  <si>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</si>
  <si>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</si>
  <si>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</si>
  <si>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</si>
  <si>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</si>
  <si>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</si>
  <si>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</si>
  <si>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</si>
  <si>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</si>
  <si>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</si>
  <si>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</si>
  <si>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</si>
  <si>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</si>
  <si>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</si>
  <si>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</si>
  <si>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</si>
  <si>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</si>
  <si>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</si>
  <si>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</si>
  <si>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</si>
  <si>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</si>
  <si>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</si>
  <si>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</si>
  <si>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</si>
  <si>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</si>
  <si>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</si>
  <si>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</si>
  <si>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</si>
  <si>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</si>
  <si>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</si>
  <si>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</si>
  <si>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</si>
  <si>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</si>
  <si>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</si>
  <si>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</si>
  <si>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</si>
  <si>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</si>
  <si>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</si>
  <si>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</si>
  <si>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</si>
  <si>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</si>
  <si>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</si>
  <si>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</si>
  <si>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</si>
  <si>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</si>
  <si>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</si>
  <si>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</si>
  <si>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</si>
  <si>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</si>
  <si>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</si>
  <si>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</si>
  <si>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</si>
  <si>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</si>
  <si>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</si>
  <si>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</si>
  <si>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</si>
  <si>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</si>
  <si>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</si>
  <si>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</si>
  <si>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</si>
  <si>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</si>
  <si>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</si>
  <si>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</si>
  <si>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</si>
  <si>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</si>
  <si>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</si>
  <si>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</si>
  <si>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</si>
  <si>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</si>
  <si>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</si>
  <si>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</si>
  <si>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</si>
  <si>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</si>
  <si>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</si>
  <si>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</si>
  <si>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</si>
  <si>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</si>
  <si>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</si>
  <si>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</si>
  <si>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</si>
  <si>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</si>
  <si>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</si>
  <si>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</si>
  <si>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</si>
  <si>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</si>
  <si>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</si>
  <si>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</si>
  <si>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</si>
  <si>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</si>
  <si>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</si>
  <si>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</si>
  <si>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</si>
  <si>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</si>
  <si>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</si>
  <si>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</si>
  <si>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</si>
  <si>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</si>
  <si>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</si>
  <si>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</si>
  <si>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</si>
  <si>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</si>
  <si>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</si>
  <si>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</si>
  <si>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</si>
  <si>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</si>
  <si>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</si>
  <si>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</si>
  <si>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</si>
  <si>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</si>
  <si>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</si>
  <si>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</si>
  <si>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</si>
  <si>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</si>
  <si>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</si>
  <si>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</si>
  <si>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</si>
  <si>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</si>
  <si>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</si>
  <si>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</si>
  <si>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</si>
  <si>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</si>
  <si>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</si>
  <si>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</si>
  <si>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</si>
  <si>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</si>
  <si>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</si>
  <si>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</si>
  <si>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</si>
  <si>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</si>
  <si>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</si>
  <si>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</si>
  <si>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</si>
  <si>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</si>
  <si>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</si>
  <si>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</si>
  <si>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</si>
  <si>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</si>
  <si>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</si>
  <si>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</si>
  <si>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</si>
  <si>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</si>
  <si>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</si>
  <si>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</si>
  <si>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</si>
  <si>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</si>
  <si>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</si>
  <si>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</si>
  <si>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</si>
  <si>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</si>
  <si>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</si>
  <si>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</si>
  <si>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</si>
  <si>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</si>
  <si>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</si>
  <si>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</si>
  <si>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</si>
  <si>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</si>
  <si>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</si>
  <si>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</si>
  <si>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</si>
  <si>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</si>
  <si>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</si>
  <si>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</si>
  <si>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</si>
  <si>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</si>
  <si>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</si>
  <si>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</si>
  <si>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</si>
  <si>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</si>
  <si>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</si>
  <si>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</si>
  <si>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</si>
  <si>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</si>
  <si>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</si>
  <si>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</si>
  <si>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</si>
  <si>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</si>
  <si>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</si>
  <si>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</si>
  <si>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</si>
  <si>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</si>
  <si>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</si>
  <si>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</si>
  <si>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</si>
  <si>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</si>
  <si>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</si>
  <si>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</si>
  <si>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</si>
  <si>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</si>
  <si>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</si>
  <si>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</si>
  <si>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</si>
  <si>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</si>
  <si>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</si>
  <si>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</si>
  <si>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</si>
  <si>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</si>
  <si>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</si>
  <si>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</si>
  <si>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</si>
  <si>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</si>
  <si>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</si>
  <si>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</si>
  <si>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</si>
  <si>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</si>
  <si>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</si>
  <si>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</si>
  <si>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</si>
  <si>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</si>
  <si>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</si>
  <si>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</si>
  <si>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</si>
  <si>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</si>
  <si>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</si>
  <si>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</si>
  <si>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</si>
  <si>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</si>
  <si>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</si>
  <si>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</si>
  <si>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</si>
  <si>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</si>
  <si>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</si>
  <si>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</si>
  <si>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</si>
  <si>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</si>
  <si>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</si>
  <si>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</si>
  <si>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</si>
  <si>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</si>
  <si>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</si>
  <si>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</si>
  <si>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</si>
  <si>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</si>
  <si>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</si>
  <si>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</si>
  <si>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</si>
  <si>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</si>
  <si>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</si>
  <si>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</si>
  <si>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</si>
  <si>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</si>
  <si>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</si>
  <si>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</si>
  <si>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</si>
  <si>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</si>
  <si>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</si>
  <si>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</si>
  <si>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</si>
  <si>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</si>
  <si>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</si>
  <si>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</si>
  <si>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</si>
  <si>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</si>
  <si>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</si>
  <si>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</si>
  <si>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</si>
  <si>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</si>
  <si>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</si>
  <si>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</si>
  <si>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</si>
  <si>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</si>
  <si>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</si>
  <si>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</si>
  <si>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</si>
  <si>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</si>
  <si>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</si>
  <si>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</si>
  <si>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</si>
  <si>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</si>
  <si>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</si>
  <si>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</si>
  <si>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</si>
  <si>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</si>
  <si>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</si>
  <si>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</si>
  <si>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</si>
  <si>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</si>
  <si>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</si>
  <si>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</si>
  <si>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</si>
  <si>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</si>
  <si>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</si>
  <si>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</si>
  <si>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</si>
  <si>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</si>
  <si>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</si>
  <si>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</si>
  <si>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</si>
  <si>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</si>
  <si>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</si>
  <si>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</si>
  <si>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</si>
  <si>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</si>
  <si>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</si>
  <si>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</si>
  <si>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</si>
  <si>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</si>
  <si>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</si>
  <si>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</si>
  <si>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</si>
  <si>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</si>
  <si>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</si>
  <si>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</si>
  <si>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</si>
  <si>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</si>
  <si>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</si>
  <si>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</si>
  <si>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</si>
  <si>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</si>
  <si>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</si>
  <si>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</si>
  <si>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</si>
  <si>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</si>
  <si>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</si>
  <si>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</si>
  <si>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</si>
  <si>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</si>
  <si>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</si>
  <si>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</si>
  <si>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</si>
  <si>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</si>
  <si>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</si>
  <si>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</si>
  <si>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</si>
  <si>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</si>
  <si>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</si>
  <si>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</si>
  <si>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</si>
  <si>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</si>
  <si>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</si>
  <si>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</si>
  <si>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</si>
  <si>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</si>
  <si>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</si>
  <si>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</si>
  <si>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</si>
  <si>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</si>
  <si>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</si>
  <si>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</si>
  <si>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</si>
  <si>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</si>
  <si>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</si>
  <si>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</si>
  <si>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</si>
  <si>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</si>
  <si>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</si>
  <si>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</si>
  <si>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</si>
  <si>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</si>
  <si>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</si>
  <si>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</si>
  <si>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</si>
  <si>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</si>
  <si>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</si>
  <si>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</si>
  <si>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</si>
  <si>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</si>
  <si>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</si>
  <si>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</si>
  <si>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</si>
  <si>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</si>
  <si>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</si>
  <si>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</si>
  <si>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</si>
  <si>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</si>
  <si>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</si>
  <si>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</si>
  <si>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</si>
  <si>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</si>
  <si>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</si>
  <si>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</si>
  <si>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</si>
  <si>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</si>
  <si>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</si>
  <si>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</si>
  <si>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</si>
  <si>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</si>
  <si>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</si>
  <si>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</si>
  <si>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</si>
  <si>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</si>
  <si>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</si>
  <si>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</si>
  <si>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</si>
  <si>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</si>
  <si>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</si>
  <si>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</si>
  <si>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</si>
  <si>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</si>
  <si>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</si>
  <si>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</si>
  <si>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</si>
  <si>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</si>
  <si>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</si>
  <si>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</si>
  <si>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</si>
  <si>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</si>
  <si>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</si>
  <si>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</si>
  <si>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</si>
  <si>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</si>
  <si>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</si>
  <si>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</si>
  <si>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</si>
  <si>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</si>
  <si>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</si>
  <si>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</si>
  <si>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</si>
  <si>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</si>
  <si>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</si>
  <si>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</si>
  <si>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</si>
  <si>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</si>
  <si>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</si>
  <si>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</si>
  <si>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</si>
  <si>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</si>
  <si>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</si>
  <si>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</si>
  <si>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</si>
  <si>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</si>
  <si>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</si>
  <si>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</si>
  <si>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</si>
  <si>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</si>
  <si>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</si>
  <si>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</si>
  <si>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</si>
  <si>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</si>
  <si>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</si>
  <si>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</si>
  <si>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</si>
  <si>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</si>
  <si>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</si>
  <si>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</si>
  <si>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</si>
  <si>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</si>
  <si>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</si>
  <si>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</si>
  <si>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</si>
  <si>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</si>
  <si>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</si>
  <si>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</si>
  <si>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</si>
  <si>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</si>
  <si>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</si>
  <si>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</si>
  <si>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</si>
  <si>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</si>
  <si>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</si>
  <si>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</si>
  <si>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</si>
  <si>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</si>
  <si>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</si>
  <si>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</si>
  <si>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</si>
  <si>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</si>
  <si>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</si>
  <si>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</si>
  <si>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</si>
  <si>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</si>
  <si>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</si>
  <si>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</si>
  <si>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</si>
  <si>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</si>
  <si>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</si>
  <si>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</si>
  <si>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</si>
  <si>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</si>
  <si>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</si>
  <si>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</si>
  <si>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</si>
  <si>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</si>
  <si>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</si>
  <si>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</si>
  <si>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</si>
  <si>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</si>
  <si>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</si>
  <si>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</si>
  <si>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</si>
  <si>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</si>
  <si>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</si>
  <si>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</si>
  <si>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</si>
  <si>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</si>
  <si>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</si>
  <si>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</si>
  <si>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</si>
  <si>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</si>
  <si>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</si>
  <si>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</si>
  <si>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</si>
  <si>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</si>
  <si>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</si>
  <si>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</si>
  <si>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</si>
  <si>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</si>
  <si>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</si>
  <si>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</si>
  <si>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</si>
  <si>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</si>
  <si>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</si>
  <si>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</si>
  <si>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</si>
  <si>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</si>
  <si>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</si>
  <si>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</si>
  <si>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</si>
  <si>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</si>
  <si>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</si>
  <si>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</si>
  <si>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</si>
  <si>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</si>
  <si>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</si>
  <si>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</si>
  <si>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</si>
  <si>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</si>
  <si>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</si>
  <si>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</si>
  <si>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</si>
  <si>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</si>
  <si>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</si>
  <si>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</si>
  <si>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</si>
  <si>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</si>
  <si>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</si>
  <si>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</si>
  <si>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</si>
  <si>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</si>
  <si>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</si>
  <si>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</si>
  <si>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</si>
  <si>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</si>
  <si>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</si>
  <si>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</si>
  <si>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</si>
  <si>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</si>
  <si>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</si>
  <si>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</si>
  <si>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</si>
  <si>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</si>
  <si>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</si>
  <si>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</si>
  <si>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</si>
  <si>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</si>
  <si>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</si>
  <si>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</si>
  <si>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</si>
  <si>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</si>
  <si>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</si>
  <si>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</si>
  <si>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</si>
  <si>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</si>
  <si>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</si>
  <si>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</si>
  <si>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</si>
  <si>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</si>
  <si>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</si>
  <si>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</si>
  <si>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</si>
  <si>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</si>
  <si>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</si>
  <si>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</si>
  <si>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</si>
  <si>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</si>
  <si>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</si>
  <si>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</si>
  <si>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</si>
  <si>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</si>
  <si>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</si>
  <si>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</si>
  <si>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</si>
  <si>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</si>
  <si>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</si>
  <si>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</si>
  <si>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</si>
  <si>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</si>
  <si>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</si>
  <si>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</si>
  <si>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</si>
  <si>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</si>
  <si>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</si>
  <si>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</si>
  <si>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</si>
  <si>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</si>
  <si>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</si>
  <si>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</si>
  <si>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</si>
  <si>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</si>
  <si>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</si>
  <si>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</si>
  <si>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</si>
  <si>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</si>
  <si>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</si>
  <si>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</si>
  <si>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</si>
  <si>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</si>
  <si>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</si>
  <si>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</si>
  <si>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</si>
  <si>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</si>
  <si>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</si>
  <si>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</si>
  <si>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</si>
  <si>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</si>
  <si>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</si>
  <si>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</si>
  <si>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</si>
  <si>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</si>
  <si>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</si>
  <si>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</si>
  <si>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</si>
  <si>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</si>
  <si>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</si>
  <si>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</si>
  <si>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</si>
  <si>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</si>
  <si>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</si>
  <si>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</si>
  <si>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</si>
  <si>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</si>
  <si>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</si>
  <si>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</si>
  <si>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</si>
  <si>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</si>
  <si>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</si>
  <si>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</si>
  <si>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</si>
  <si>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</si>
  <si>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</si>
  <si>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</si>
  <si>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</si>
  <si>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</si>
  <si>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</si>
  <si>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</si>
  <si>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</si>
  <si>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</si>
  <si>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</si>
  <si>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</si>
  <si>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</si>
  <si>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</si>
  <si>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</si>
  <si>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</si>
  <si>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</si>
  <si>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</si>
  <si>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</si>
  <si>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</si>
  <si>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</si>
  <si>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</si>
  <si>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</si>
  <si>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</si>
  <si>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</si>
  <si>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</si>
  <si>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</si>
  <si>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</si>
  <si>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</si>
  <si>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</si>
  <si>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</si>
  <si>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</si>
  <si>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</si>
  <si>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</si>
  <si>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</si>
  <si>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</si>
  <si>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</si>
  <si>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</si>
  <si>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</si>
  <si>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</si>
  <si>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</si>
  <si>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</si>
  <si>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</si>
  <si>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</si>
  <si>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</si>
  <si>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</si>
  <si>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</si>
  <si>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</si>
  <si>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</si>
  <si>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</si>
  <si>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</si>
  <si>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</si>
  <si>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</si>
  <si>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</si>
  <si>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</si>
  <si>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</si>
  <si>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</si>
  <si>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</si>
  <si>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</si>
  <si>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</si>
  <si>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</si>
  <si>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</si>
  <si>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</si>
  <si>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</si>
  <si>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</si>
  <si>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</si>
  <si>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</si>
  <si>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</si>
  <si>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</si>
  <si>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</si>
  <si>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</si>
  <si>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</si>
  <si>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</si>
  <si>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</si>
  <si>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</si>
  <si>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</si>
  <si>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</si>
  <si>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</si>
  <si>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</si>
  <si>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</si>
  <si>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</si>
  <si>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</si>
  <si>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</si>
  <si>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</si>
  <si>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</si>
  <si>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</si>
  <si>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</si>
  <si>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</si>
  <si>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</si>
  <si>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</si>
  <si>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</si>
  <si>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</si>
  <si>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</si>
  <si>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</si>
  <si>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</si>
  <si>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</si>
  <si>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</si>
  <si>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</si>
  <si>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</si>
  <si>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</si>
  <si>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</si>
  <si>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</si>
  <si>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</si>
  <si>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</si>
  <si>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</si>
  <si>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</si>
  <si>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</si>
  <si>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</si>
  <si>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</si>
  <si>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</si>
  <si>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</si>
  <si>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</si>
  <si>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</si>
  <si>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</si>
  <si>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</si>
  <si>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</si>
  <si>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</si>
  <si>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</si>
  <si>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</si>
  <si>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</si>
  <si>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</si>
  <si>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</si>
  <si>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</si>
  <si>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</si>
  <si>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</si>
  <si>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</si>
  <si>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</si>
  <si>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</si>
  <si>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</si>
  <si>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</si>
  <si>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</si>
  <si>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</si>
  <si>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</si>
  <si>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</si>
  <si>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</si>
  <si>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</si>
  <si>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</si>
  <si>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</si>
  <si>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</si>
  <si>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</si>
  <si>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</si>
  <si>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</si>
  <si>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</si>
  <si>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</si>
  <si>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</si>
  <si>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</si>
  <si>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</si>
  <si>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</si>
  <si>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</si>
  <si>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</si>
  <si>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</si>
  <si>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</si>
  <si>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</si>
  <si>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</si>
  <si>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</si>
  <si>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</si>
  <si>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</si>
  <si>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</si>
  <si>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</si>
  <si>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</si>
  <si>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</si>
  <si>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</si>
  <si>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</si>
  <si>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</si>
  <si>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</si>
  <si>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</si>
  <si>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</si>
  <si>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</si>
  <si>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</si>
  <si>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</si>
  <si>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</si>
  <si>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</si>
  <si>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</si>
  <si>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</si>
  <si>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</si>
  <si>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</si>
  <si>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</si>
  <si>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</si>
  <si>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</si>
  <si>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</si>
  <si>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</si>
  <si>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</si>
  <si>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</si>
  <si>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</si>
  <si>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</si>
  <si>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</si>
  <si>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</si>
  <si>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</si>
  <si>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</si>
  <si>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</si>
  <si>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</si>
  <si>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</si>
  <si>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</si>
  <si>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</si>
  <si>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</si>
  <si>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</si>
  <si>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</si>
  <si>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</si>
  <si>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</si>
  <si>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</si>
  <si>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</si>
  <si>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</si>
  <si>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</si>
  <si>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</si>
  <si>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</si>
  <si>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</si>
  <si>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</si>
  <si>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</si>
  <si>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</si>
  <si>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</si>
  <si>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</si>
  <si>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</si>
  <si>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</si>
  <si>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</si>
  <si>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</si>
  <si>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</si>
  <si>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</si>
  <si>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</si>
  <si>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</si>
  <si>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</si>
  <si>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</si>
  <si>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</si>
  <si>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</si>
  <si>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</si>
  <si>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</si>
  <si>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</si>
  <si>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</si>
  <si>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</si>
  <si>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</si>
  <si>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</si>
  <si>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</si>
  <si>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</si>
  <si>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</si>
  <si>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</si>
  <si>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</si>
  <si>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</si>
  <si>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</si>
  <si>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</si>
  <si>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</si>
  <si>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</si>
  <si>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</si>
  <si>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</si>
  <si>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</si>
  <si>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</si>
  <si>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</si>
  <si>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</si>
  <si>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</si>
  <si>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</si>
  <si>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</si>
  <si>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</si>
  <si>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</si>
  <si>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</si>
  <si>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</si>
  <si>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</si>
  <si>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</si>
  <si>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</si>
  <si>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</si>
  <si>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</si>
  <si>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</si>
  <si>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</si>
  <si>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</si>
  <si>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</si>
  <si>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</si>
  <si>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</si>
  <si>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</si>
  <si>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</si>
  <si>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</si>
  <si>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</si>
  <si>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</si>
  <si>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</si>
  <si>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</si>
  <si>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</si>
  <si>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</si>
  <si>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</si>
  <si>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</si>
  <si>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</si>
  <si>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</si>
  <si>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</si>
  <si>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</si>
  <si>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</si>
  <si>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</si>
  <si>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</si>
  <si>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</si>
  <si>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</si>
  <si>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</si>
  <si>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</si>
  <si>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</si>
  <si>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</si>
  <si>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</si>
  <si>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</si>
  <si>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</si>
  <si>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</si>
  <si>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</si>
  <si>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</si>
  <si>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</si>
  <si>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</si>
  <si>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</si>
  <si>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</si>
  <si>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</si>
  <si>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</si>
  <si>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</si>
  <si>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</si>
  <si>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</si>
  <si>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</si>
  <si>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</si>
  <si>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</si>
  <si>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</si>
  <si>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</si>
  <si>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</si>
  <si>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</si>
  <si>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</si>
  <si>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</si>
  <si>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</si>
  <si>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</si>
  <si>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</si>
  <si>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</si>
  <si>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</si>
  <si>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</si>
  <si>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</si>
  <si>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</si>
  <si>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</si>
  <si>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</si>
  <si>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</si>
  <si>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</si>
  <si>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</si>
  <si>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</si>
  <si>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</si>
  <si>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</si>
  <si>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</si>
  <si>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</si>
  <si>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</si>
  <si>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</si>
  <si>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</si>
  <si>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</si>
  <si>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</si>
  <si>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</si>
  <si>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</si>
  <si>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</si>
  <si>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</si>
  <si>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</si>
  <si>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</si>
  <si>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</si>
  <si>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</si>
  <si>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</si>
  <si>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</si>
  <si>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</si>
  <si>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</si>
  <si>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</si>
  <si>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</si>
  <si>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</si>
  <si>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</si>
  <si>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</si>
  <si>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</si>
  <si>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</si>
  <si>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</si>
  <si>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</si>
  <si>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</si>
  <si>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</si>
  <si>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</si>
  <si>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</si>
  <si>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</si>
  <si>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</si>
  <si>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</si>
  <si>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</si>
  <si>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</si>
  <si>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</si>
  <si>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</si>
  <si>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</si>
  <si>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</si>
  <si>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</si>
  <si>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</si>
  <si>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</si>
  <si>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</si>
  <si>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</si>
  <si>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</si>
  <si>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</si>
  <si>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</si>
  <si>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</si>
  <si>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</si>
  <si>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</si>
  <si>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</si>
  <si>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</si>
  <si>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</si>
  <si>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</si>
  <si>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</si>
  <si>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</si>
  <si>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</si>
  <si>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</si>
  <si>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</si>
  <si>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</si>
  <si>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</si>
  <si>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</si>
  <si>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</si>
  <si>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</si>
  <si>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</si>
  <si>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</si>
  <si>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</si>
  <si>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</si>
  <si>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</si>
  <si>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</si>
  <si>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</si>
  <si>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</si>
  <si>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</si>
  <si>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</si>
  <si>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</si>
  <si>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</si>
  <si>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</si>
  <si>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</si>
  <si>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</si>
  <si>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</si>
  <si>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</si>
  <si>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</si>
  <si>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</si>
  <si>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</si>
  <si>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</si>
  <si>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</si>
  <si>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</si>
  <si>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</si>
  <si>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</si>
  <si>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</si>
  <si>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</si>
  <si>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</si>
  <si>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</si>
  <si>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</si>
  <si>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</si>
  <si>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</si>
  <si>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</si>
  <si>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</si>
  <si>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</si>
  <si>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</si>
  <si>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</si>
  <si>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</si>
  <si>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</si>
  <si>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</si>
  <si>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</si>
  <si>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</si>
  <si>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</si>
  <si>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</si>
  <si>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</si>
  <si>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</si>
  <si>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</si>
  <si>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</si>
  <si>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</si>
  <si>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</si>
  <si>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</si>
  <si>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</si>
  <si>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</si>
  <si>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</si>
  <si>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</si>
  <si>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</si>
  <si>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</si>
  <si>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</si>
  <si>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</si>
  <si>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</si>
  <si>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</si>
  <si>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</si>
  <si>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</si>
  <si>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</si>
  <si>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</si>
  <si>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</si>
  <si>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</si>
  <si>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</si>
  <si>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</si>
  <si>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</si>
  <si>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</si>
  <si>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</si>
  <si>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</si>
  <si>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</si>
  <si>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</si>
  <si>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</si>
  <si>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</si>
  <si>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</si>
  <si>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</si>
  <si>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</si>
  <si>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</si>
  <si>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</si>
  <si>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</si>
  <si>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</si>
  <si>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</si>
  <si>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</si>
  <si>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</si>
  <si>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</si>
  <si>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</si>
  <si>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</si>
  <si>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</si>
  <si>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</si>
  <si>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</si>
  <si>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</si>
  <si>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</si>
  <si>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</si>
  <si>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</si>
  <si>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</si>
  <si>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</si>
  <si>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</si>
  <si>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</si>
  <si>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</si>
  <si>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</si>
  <si>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</si>
  <si>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</si>
  <si>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</si>
  <si>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</si>
  <si>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</si>
  <si>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</si>
  <si>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</si>
  <si>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</si>
  <si>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</si>
  <si>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</si>
  <si>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</si>
  <si>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</si>
  <si>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</si>
  <si>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</si>
  <si>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</si>
  <si>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</si>
  <si>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</si>
  <si>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</si>
  <si>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</si>
  <si>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</si>
  <si>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</si>
  <si>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</si>
  <si>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</si>
  <si>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</si>
  <si>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</si>
  <si>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</si>
  <si>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</si>
  <si>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</si>
  <si>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</si>
  <si>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</si>
  <si>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</si>
  <si>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</si>
  <si>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</si>
  <si>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</si>
  <si>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</si>
  <si>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</si>
  <si>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</si>
  <si>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</si>
  <si>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</si>
  <si>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</si>
  <si>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</si>
  <si>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</si>
  <si>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</si>
  <si>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</si>
  <si>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</si>
  <si>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</si>
  <si>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</si>
  <si>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</si>
  <si>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</si>
  <si>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</si>
  <si>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</si>
  <si>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</si>
  <si>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</si>
  <si>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</si>
  <si>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</si>
  <si>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</si>
  <si>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</si>
  <si>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</si>
  <si>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</si>
  <si>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</si>
  <si>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</si>
  <si>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</si>
  <si>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</si>
  <si>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</si>
  <si>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</si>
  <si>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</si>
  <si>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</si>
  <si>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</si>
  <si>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</si>
  <si>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</si>
  <si>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</si>
  <si>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</si>
  <si>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</si>
  <si>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</si>
  <si>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</si>
  <si>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</si>
  <si>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</si>
  <si>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</si>
  <si>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</si>
  <si>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</si>
  <si>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</si>
  <si>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</si>
  <si>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</si>
  <si>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</si>
  <si>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</si>
  <si>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</si>
  <si>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</si>
  <si>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</si>
  <si>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</si>
  <si>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</si>
  <si>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</si>
  <si>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</si>
  <si>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</si>
  <si>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</si>
  <si>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</si>
  <si>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</si>
  <si>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</si>
  <si>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</si>
  <si>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</si>
  <si>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</si>
  <si>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</si>
  <si>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</si>
  <si>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</si>
  <si>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</si>
  <si>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</si>
  <si>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</si>
  <si>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</si>
  <si>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</si>
  <si>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</si>
  <si>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</si>
  <si>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</si>
  <si>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</si>
  <si>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</si>
  <si>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</si>
  <si>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</si>
  <si>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</si>
  <si>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</si>
  <si>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</si>
  <si>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</si>
  <si>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</si>
  <si>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</si>
  <si>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</si>
  <si>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</si>
  <si>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</si>
  <si>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</si>
  <si>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</si>
  <si>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</si>
  <si>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</si>
  <si>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</si>
  <si>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</si>
  <si>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</si>
  <si>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</si>
  <si>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</si>
  <si>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</si>
  <si>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</si>
  <si>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</si>
  <si>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</si>
  <si>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</si>
  <si>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</si>
  <si>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</si>
  <si>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</si>
  <si>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</si>
  <si>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</si>
  <si>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</si>
  <si>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</si>
  <si>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</si>
  <si>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</si>
  <si>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</si>
  <si>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</si>
  <si>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</si>
  <si>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</si>
  <si>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</si>
  <si>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</si>
  <si>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</si>
  <si>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</si>
  <si>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</si>
  <si>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</si>
  <si>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</si>
  <si>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</si>
  <si>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</si>
  <si>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</si>
  <si>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</si>
  <si>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</si>
  <si>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</si>
  <si>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</si>
  <si>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</si>
  <si>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</si>
  <si>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</si>
  <si>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</si>
  <si>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</si>
  <si>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</si>
  <si>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</si>
  <si>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</si>
  <si>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</si>
  <si>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</si>
  <si>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</si>
  <si>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</si>
  <si>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</si>
  <si>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</si>
  <si>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</si>
  <si>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</si>
  <si>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</si>
  <si>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</si>
  <si>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</si>
  <si>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</si>
  <si>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</si>
  <si>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</si>
  <si>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</si>
  <si>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</si>
  <si>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</si>
  <si>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</si>
  <si>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</si>
  <si>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</si>
  <si>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</si>
  <si>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</si>
  <si>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</si>
  <si>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</si>
  <si>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</si>
  <si>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</si>
  <si>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</si>
  <si>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</si>
  <si>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</si>
  <si>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</si>
  <si>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</si>
  <si>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</si>
  <si>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</si>
  <si>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</si>
  <si>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</si>
  <si>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</si>
  <si>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</si>
  <si>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</si>
  <si>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</si>
  <si>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</si>
  <si>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</si>
  <si>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</si>
  <si>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</si>
  <si>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</si>
  <si>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</si>
  <si>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</si>
  <si>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</si>
  <si>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</si>
  <si>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</si>
  <si>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</si>
  <si>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</si>
  <si>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</si>
  <si>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</si>
  <si>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</si>
  <si>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</si>
  <si>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</si>
  <si>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</si>
  <si>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</si>
  <si>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</si>
  <si>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</si>
  <si>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</si>
  <si>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</si>
  <si>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</si>
  <si>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</si>
  <si>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</si>
  <si>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</si>
  <si>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</si>
  <si>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</si>
  <si>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</si>
  <si>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</si>
  <si>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</si>
  <si>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</si>
  <si>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</si>
  <si>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</si>
  <si>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</si>
  <si>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</si>
  <si>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</si>
  <si>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</si>
  <si>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</si>
  <si>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</si>
  <si>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</si>
  <si>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</si>
  <si>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</si>
  <si>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</si>
  <si>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</si>
  <si>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</si>
  <si>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</si>
  <si>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</si>
  <si>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</si>
  <si>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</si>
  <si>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</si>
  <si>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</si>
  <si>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</si>
  <si>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</si>
  <si>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</si>
  <si>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</si>
  <si>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</si>
  <si>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</si>
  <si>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</si>
  <si>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</si>
  <si>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</si>
  <si>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</si>
  <si>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</si>
  <si>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</si>
  <si>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</si>
  <si>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</si>
  <si>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</si>
  <si>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</si>
  <si>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</si>
  <si>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</si>
  <si>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</si>
  <si>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</si>
  <si>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</si>
  <si>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</si>
  <si>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</si>
  <si>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</si>
  <si>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</si>
  <si>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</si>
  <si>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</si>
  <si>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</si>
  <si>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</si>
  <si>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</si>
  <si>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</si>
  <si>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</si>
  <si>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</si>
  <si>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</si>
  <si>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</si>
  <si>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</si>
  <si>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</si>
  <si>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</si>
  <si>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</si>
  <si>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</si>
  <si>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</si>
  <si>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</si>
  <si>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</si>
  <si>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</si>
  <si>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</si>
  <si>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</si>
  <si>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</si>
  <si>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</si>
  <si>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</si>
  <si>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</si>
  <si>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</si>
  <si>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</si>
  <si>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</si>
  <si>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</si>
  <si>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</si>
  <si>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</si>
  <si>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</si>
  <si>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</si>
  <si>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</si>
  <si>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</si>
  <si>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</si>
  <si>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</si>
  <si>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</si>
  <si>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</si>
  <si>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</si>
  <si>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</si>
  <si>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</si>
  <si>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</si>
  <si>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</si>
  <si>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</si>
  <si>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</si>
  <si>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</si>
  <si>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</si>
  <si>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</si>
  <si>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</si>
  <si>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</si>
  <si>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</si>
  <si>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</si>
  <si>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</si>
  <si>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</si>
  <si>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</si>
  <si>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</si>
  <si>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</si>
  <si>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</si>
  <si>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</si>
  <si>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</si>
  <si>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</si>
  <si>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</si>
  <si>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</si>
  <si>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</si>
  <si>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</si>
  <si>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</si>
  <si>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</si>
  <si>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</si>
  <si>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</si>
  <si>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</si>
  <si>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</si>
  <si>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</si>
  <si>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</si>
  <si>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</si>
  <si>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</si>
  <si>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</si>
  <si>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</si>
  <si>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</si>
  <si>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</si>
  <si>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</si>
  <si>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</si>
  <si>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</si>
  <si>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</si>
  <si>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</si>
  <si>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</si>
  <si>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</si>
  <si>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</si>
  <si>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</si>
  <si>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</si>
  <si>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</si>
  <si>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</si>
  <si>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</si>
  <si>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</si>
  <si>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</si>
  <si>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</si>
  <si>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</si>
  <si>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</si>
  <si>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</si>
  <si>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</si>
  <si>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</si>
  <si>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</si>
  <si>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</si>
  <si>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</si>
  <si>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</si>
  <si>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</si>
  <si>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</si>
  <si>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</si>
  <si>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</si>
  <si>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</si>
  <si>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</si>
  <si>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</si>
  <si>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</si>
  <si>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</si>
  <si>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</si>
  <si>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</si>
  <si>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</si>
  <si>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</si>
  <si>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</si>
  <si>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</si>
  <si>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</si>
  <si>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</si>
  <si>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</si>
  <si>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</si>
  <si>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</si>
  <si>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</si>
  <si>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</si>
  <si>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</si>
  <si>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</si>
  <si>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</si>
  <si>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</si>
  <si>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</si>
  <si>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</si>
  <si>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</si>
  <si>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</si>
  <si>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</si>
  <si>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</si>
  <si>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</si>
  <si>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</si>
  <si>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</si>
  <si>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</si>
  <si>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</si>
  <si>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</si>
  <si>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</si>
  <si>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</si>
  <si>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</si>
  <si>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</si>
  <si>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</si>
  <si>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</si>
  <si>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</si>
  <si>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</si>
  <si>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</si>
  <si>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</si>
  <si>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</si>
  <si>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</si>
  <si>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</si>
  <si>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</si>
  <si>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</si>
  <si>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</si>
  <si>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</si>
  <si>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</si>
  <si>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</si>
  <si>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</si>
  <si>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</si>
  <si>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</si>
  <si>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</si>
  <si>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</si>
  <si>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</si>
  <si>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</si>
  <si>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</si>
  <si>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</si>
  <si>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</si>
  <si>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</si>
  <si>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</si>
  <si>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</si>
  <si>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</si>
  <si>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</si>
  <si>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</si>
  <si>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</si>
  <si>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</si>
  <si>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</si>
  <si>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</si>
  <si>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</si>
  <si>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</si>
  <si>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</si>
  <si>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</si>
  <si>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</si>
  <si>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</si>
  <si>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</si>
  <si>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</si>
  <si>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</si>
  <si>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</si>
  <si>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</si>
  <si>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</si>
  <si>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</si>
  <si>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</si>
  <si>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</si>
  <si>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</si>
  <si>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</si>
  <si>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</si>
  <si>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</si>
  <si>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</si>
  <si>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</si>
  <si>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</si>
  <si>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</si>
  <si>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</si>
  <si>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</si>
  <si>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</si>
  <si>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</si>
  <si>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</si>
  <si>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</si>
  <si>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</si>
  <si>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</si>
  <si>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</si>
  <si>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</si>
  <si>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</si>
  <si>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</si>
  <si>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</si>
  <si>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</si>
  <si>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</si>
  <si>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</si>
  <si>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</si>
  <si>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</si>
  <si>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</si>
  <si>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</si>
  <si>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</si>
  <si>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</si>
  <si>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</si>
  <si>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</si>
  <si>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</si>
  <si>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</si>
  <si>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</si>
  <si>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</si>
  <si>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</si>
  <si>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</si>
  <si>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</si>
  <si>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</si>
  <si>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</si>
  <si>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</si>
  <si>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</si>
  <si>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</si>
  <si>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</si>
  <si>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</si>
  <si>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</si>
  <si>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</si>
  <si>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</si>
  <si>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</si>
  <si>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</si>
  <si>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</si>
  <si>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</si>
  <si>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</si>
  <si>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</si>
  <si>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</si>
  <si>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</si>
  <si>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</si>
  <si>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</si>
  <si>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</si>
  <si>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</si>
  <si>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</si>
  <si>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</si>
  <si>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</si>
  <si>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</si>
  <si>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</si>
  <si>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</si>
  <si>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</si>
  <si>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</si>
  <si>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</si>
  <si>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</si>
  <si>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</si>
  <si>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</si>
  <si>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</si>
  <si>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</si>
  <si>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</si>
  <si>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</si>
  <si>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</si>
  <si>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</si>
  <si>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</si>
  <si>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</si>
  <si>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</si>
  <si>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</si>
  <si>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</si>
  <si>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</si>
  <si>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</si>
  <si>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</si>
  <si>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</si>
  <si>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</si>
  <si>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</si>
  <si>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</si>
  <si>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</si>
  <si>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</si>
  <si>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</si>
  <si>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</si>
  <si>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</si>
  <si>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</si>
  <si>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</si>
  <si>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</si>
  <si>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</si>
  <si>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</si>
  <si>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</si>
  <si>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</si>
  <si>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</si>
  <si>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</si>
  <si>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</si>
  <si>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</si>
  <si>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</si>
  <si>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</si>
  <si>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</si>
  <si>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</si>
  <si>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</si>
  <si>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</si>
  <si>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</si>
  <si>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</si>
  <si>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</si>
  <si>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</si>
  <si>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</si>
  <si>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</si>
  <si>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</si>
  <si>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</si>
  <si>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</si>
  <si>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</si>
  <si>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</si>
  <si>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</si>
  <si>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</si>
  <si>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</si>
  <si>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</si>
  <si>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</si>
  <si>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</si>
  <si>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</si>
  <si>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</si>
  <si>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</si>
  <si>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</si>
  <si>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</si>
  <si>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</si>
  <si>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</si>
  <si>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</si>
  <si>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</si>
  <si>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</si>
  <si>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</si>
  <si>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</si>
  <si>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</si>
  <si>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</si>
  <si>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</si>
  <si>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</si>
  <si>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</si>
  <si>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</si>
  <si>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</si>
  <si>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</si>
  <si>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</si>
  <si>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</si>
  <si>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</si>
  <si>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</si>
  <si>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</si>
  <si>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</si>
  <si>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</si>
  <si>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</si>
  <si>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</si>
  <si>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</si>
  <si>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</si>
  <si>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</si>
  <si>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</si>
  <si>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</si>
  <si>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</si>
  <si>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</si>
  <si>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</si>
  <si>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</si>
  <si>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</si>
  <si>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</si>
  <si>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</si>
  <si>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</si>
  <si>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</si>
  <si>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</si>
  <si>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</si>
  <si>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</si>
  <si>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</si>
  <si>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</si>
  <si>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</si>
  <si>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</si>
  <si>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</si>
  <si>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</si>
  <si>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</si>
  <si>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</si>
  <si>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</si>
  <si>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</si>
  <si>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</si>
  <si>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</si>
  <si>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</si>
  <si>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</si>
  <si>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</si>
  <si>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</si>
  <si>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</si>
  <si>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</si>
  <si>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</si>
  <si>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</si>
  <si>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</si>
  <si>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</si>
  <si>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</si>
  <si>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</si>
  <si>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</si>
  <si>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</si>
  <si>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</si>
  <si>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</si>
  <si>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</si>
  <si>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</si>
  <si>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</si>
  <si>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</si>
  <si>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</si>
  <si>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</si>
  <si>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</si>
  <si>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</si>
  <si>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</si>
  <si>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</si>
  <si>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</si>
  <si>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</si>
  <si>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</si>
  <si>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</si>
  <si>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</si>
  <si>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</si>
  <si>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</si>
  <si>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</si>
  <si>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</si>
  <si>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</si>
  <si>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</si>
  <si>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</si>
  <si>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</si>
  <si>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</si>
  <si>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</si>
  <si>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</si>
  <si>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</si>
  <si>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</si>
  <si>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</si>
  <si>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</si>
  <si>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</si>
  <si>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</si>
  <si>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</si>
  <si>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</si>
  <si>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</si>
  <si>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</si>
  <si>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</si>
  <si>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</si>
  <si>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</si>
  <si>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</si>
  <si>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</si>
  <si>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</si>
  <si>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</si>
  <si>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</si>
  <si>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</si>
  <si>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</si>
  <si>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</si>
  <si>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</si>
  <si>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</si>
  <si>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</si>
  <si>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</si>
  <si>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</si>
  <si>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</si>
  <si>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</si>
  <si>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</si>
  <si>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</si>
  <si>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</si>
  <si>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</si>
  <si>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</si>
  <si>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</si>
  <si>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</si>
  <si>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</si>
  <si>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</si>
  <si>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</si>
  <si>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</si>
  <si>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</si>
  <si>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</si>
  <si>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</si>
  <si>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</si>
  <si>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</si>
  <si>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</si>
  <si>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</si>
  <si>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</si>
  <si>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</si>
  <si>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</si>
  <si>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</si>
  <si>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</si>
  <si>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</si>
  <si>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</si>
  <si>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</si>
  <si>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</si>
  <si>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</si>
  <si>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</si>
  <si>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</si>
  <si>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</si>
  <si>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</si>
  <si>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</si>
  <si>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</si>
  <si>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</si>
  <si>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</si>
  <si>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</si>
  <si>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</si>
  <si>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</si>
  <si>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</si>
  <si>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</si>
  <si>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</si>
  <si>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</si>
  <si>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</si>
  <si>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</si>
  <si>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</si>
  <si>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</si>
  <si>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</si>
  <si>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</si>
  <si>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</si>
  <si>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</si>
  <si>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</si>
  <si>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</si>
  <si>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</si>
  <si>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</si>
  <si>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</si>
  <si>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</si>
  <si>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</si>
  <si>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</si>
  <si>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</si>
  <si>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</si>
  <si>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</si>
  <si>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</si>
  <si>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</si>
  <si>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</si>
  <si>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</si>
  <si>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</si>
  <si>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</si>
  <si>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</si>
  <si>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</si>
  <si>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</si>
  <si>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</si>
  <si>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</si>
  <si>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</si>
  <si>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</si>
  <si>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</si>
  <si>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</si>
  <si>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</si>
  <si>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</si>
  <si>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</si>
  <si>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</si>
  <si>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</si>
  <si>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</si>
  <si>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</si>
  <si>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</si>
  <si>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</si>
  <si>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</si>
  <si>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</si>
  <si>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</si>
  <si>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</si>
  <si>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</si>
  <si>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</si>
  <si>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</si>
  <si>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</si>
  <si>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</si>
  <si>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</si>
  <si>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</si>
  <si>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</si>
  <si>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</si>
  <si>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</si>
  <si>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</si>
  <si>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</si>
  <si>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</si>
  <si>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</si>
  <si>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</si>
  <si>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</si>
  <si>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</si>
  <si>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</si>
  <si>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</si>
  <si>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</si>
  <si>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</si>
  <si>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</si>
  <si>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</si>
  <si>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</si>
  <si>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</si>
  <si>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</si>
  <si>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</si>
  <si>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</si>
  <si>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</si>
  <si>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</si>
  <si>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</si>
  <si>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</si>
  <si>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</si>
  <si>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</si>
  <si>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</si>
  <si>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</si>
  <si>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</si>
  <si>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</si>
  <si>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</si>
  <si>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</si>
  <si>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</si>
  <si>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</si>
  <si>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</si>
  <si>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</si>
  <si>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</si>
  <si>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</si>
  <si>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</si>
  <si>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</si>
  <si>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</si>
  <si>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</si>
  <si>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</si>
  <si>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</si>
  <si>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</si>
  <si>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</si>
  <si>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</si>
  <si>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</si>
  <si>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</si>
  <si>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</si>
  <si>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</si>
  <si>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</si>
  <si>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</si>
  <si>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</si>
  <si>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</si>
  <si>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</si>
  <si>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</si>
  <si>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</si>
  <si>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</si>
  <si>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</si>
  <si>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</si>
  <si>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</si>
  <si>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</si>
  <si>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</si>
  <si>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</si>
  <si>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</si>
  <si>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</si>
  <si>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</si>
  <si>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</si>
  <si>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</si>
  <si>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</si>
  <si>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</si>
  <si>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</si>
  <si>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</si>
  <si>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</si>
  <si>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</si>
  <si>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</si>
  <si>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</si>
  <si>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</si>
  <si>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</si>
  <si>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</si>
  <si>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</si>
  <si>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</si>
  <si>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</si>
  <si>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</si>
  <si>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</si>
  <si>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</si>
  <si>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</si>
  <si>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</si>
  <si>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</si>
  <si>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</si>
  <si>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</si>
  <si>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</si>
  <si>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</si>
  <si>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</si>
  <si>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</si>
  <si>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</si>
  <si>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</si>
  <si>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</si>
  <si>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</si>
  <si>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</si>
  <si>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</si>
  <si>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</si>
  <si>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</si>
  <si>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</si>
  <si>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</si>
  <si>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</si>
  <si>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</si>
  <si>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</si>
  <si>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</si>
  <si>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</si>
  <si>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</si>
  <si>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</si>
  <si>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</si>
  <si>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</si>
  <si>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</si>
  <si>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</si>
  <si>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</si>
  <si>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</si>
  <si>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</si>
  <si>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</si>
  <si>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</si>
  <si>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</si>
  <si>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</si>
  <si>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</si>
  <si>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</si>
  <si>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</si>
  <si>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</si>
  <si>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</si>
  <si>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</si>
  <si>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</si>
  <si>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</si>
  <si>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</si>
  <si>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</si>
  <si>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</si>
  <si>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</si>
  <si>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</si>
  <si>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</si>
  <si>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</si>
  <si>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</si>
  <si>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</si>
  <si>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</si>
  <si>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</si>
  <si>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</si>
  <si>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</si>
  <si>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</si>
  <si>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</si>
  <si>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</si>
  <si>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</si>
  <si>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</si>
  <si>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</si>
  <si>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</si>
  <si>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</si>
  <si>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</si>
  <si>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</si>
  <si>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</si>
  <si>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</si>
  <si>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</si>
  <si>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</si>
  <si>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</si>
  <si>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</si>
  <si>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</si>
  <si>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</si>
  <si>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</si>
  <si>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</si>
  <si>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</si>
  <si>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</si>
  <si>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</si>
  <si>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</si>
  <si>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</si>
  <si>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</si>
  <si>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</si>
  <si>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</si>
  <si>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</si>
  <si>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</si>
  <si>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</si>
  <si>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</si>
  <si>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</si>
  <si>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</si>
  <si>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</si>
  <si>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</si>
  <si>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</si>
  <si>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</si>
  <si>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</si>
  <si>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</si>
  <si>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</si>
  <si>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</si>
  <si>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</si>
  <si>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</si>
  <si>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</si>
  <si>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</si>
  <si>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</si>
  <si>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</si>
  <si>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</si>
  <si>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</si>
  <si>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</si>
  <si>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</si>
  <si>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</si>
  <si>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</si>
  <si>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</si>
  <si>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</si>
  <si>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</si>
  <si>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</si>
  <si>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</si>
  <si>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</si>
  <si>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</si>
  <si>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</si>
  <si>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</si>
  <si>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</si>
  <si>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</si>
  <si>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</si>
  <si>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</si>
  <si>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</si>
  <si>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</si>
  <si>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</si>
  <si>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</si>
  <si>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</si>
  <si>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</si>
  <si>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</si>
  <si>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</si>
  <si>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</si>
  <si>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</si>
  <si>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</si>
  <si>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</si>
  <si>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</si>
  <si>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</si>
  <si>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</si>
  <si>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</si>
  <si>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</si>
  <si>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</si>
  <si>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</si>
  <si>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</si>
  <si>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</si>
  <si>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</si>
  <si>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</si>
  <si>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</si>
  <si>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</si>
  <si>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</si>
  <si>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</si>
  <si>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</si>
  <si>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</si>
  <si>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</si>
  <si>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</si>
  <si>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</si>
  <si>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</si>
  <si>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</si>
  <si>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</si>
  <si>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</si>
  <si>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</si>
  <si>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</si>
  <si>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</si>
  <si>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</si>
  <si>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</si>
  <si>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</si>
  <si>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</si>
  <si>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</si>
  <si>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</si>
  <si>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</si>
  <si>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</si>
  <si>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</si>
  <si>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</si>
  <si>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</si>
  <si>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</si>
  <si>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</si>
  <si>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</si>
  <si>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</si>
  <si>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</si>
  <si>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</si>
  <si>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</si>
  <si>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</si>
  <si>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</si>
  <si>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</si>
  <si>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</si>
  <si>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</si>
  <si>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</si>
  <si>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</si>
  <si>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</si>
  <si>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</si>
  <si>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</si>
  <si>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</si>
  <si>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</si>
  <si>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</si>
  <si>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</si>
  <si>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</si>
  <si>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</si>
  <si>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</si>
  <si>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</si>
  <si>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</si>
  <si>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</si>
  <si>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</si>
  <si>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</si>
  <si>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</si>
  <si>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</si>
  <si>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</si>
  <si>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</si>
  <si>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</si>
  <si>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</si>
  <si>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</si>
  <si>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</si>
  <si>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</si>
  <si>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</si>
  <si>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</si>
  <si>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</si>
  <si>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</si>
  <si>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</si>
  <si>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</si>
  <si>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</si>
  <si>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</si>
  <si>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</si>
  <si>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</si>
  <si>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</si>
  <si>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</si>
  <si>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</si>
  <si>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</si>
  <si>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</si>
  <si>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</si>
  <si>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</si>
  <si>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</si>
  <si>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</si>
  <si>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</si>
  <si>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</si>
  <si>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</si>
  <si>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</si>
  <si>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</si>
  <si>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</si>
  <si>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</si>
  <si>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</si>
  <si>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</si>
  <si>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</si>
  <si>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</si>
  <si>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</si>
  <si>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</si>
  <si>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</si>
  <si>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</si>
  <si>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</si>
  <si>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</si>
  <si>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</si>
  <si>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</si>
  <si>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</si>
  <si>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</si>
  <si>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</si>
  <si>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</si>
  <si>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</si>
  <si>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</si>
  <si>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</si>
  <si>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</si>
  <si>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</si>
  <si>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</si>
  <si>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</si>
  <si>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</si>
  <si>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</si>
  <si>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</si>
  <si>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</si>
  <si>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</si>
  <si>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</si>
  <si>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</si>
  <si>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</si>
  <si>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</si>
  <si>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</si>
  <si>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</si>
  <si>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</si>
  <si>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</si>
  <si>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</si>
  <si>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</si>
  <si>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</si>
  <si>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</si>
  <si>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</si>
  <si>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</si>
  <si>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</si>
  <si>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</si>
  <si>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</si>
  <si>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</si>
  <si>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</si>
  <si>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</si>
  <si>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</si>
  <si>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</si>
  <si>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</si>
  <si>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</si>
  <si>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</si>
  <si>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</si>
  <si>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</si>
  <si>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</si>
  <si>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</si>
  <si>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</si>
  <si>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</si>
  <si>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</si>
  <si>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</si>
  <si>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</si>
  <si>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</si>
  <si>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</si>
  <si>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</si>
  <si>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</si>
  <si>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</si>
  <si>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</si>
  <si>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</si>
  <si>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</si>
  <si>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</si>
  <si>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</si>
  <si>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</si>
  <si>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</si>
  <si>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</si>
  <si>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</si>
  <si>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</si>
  <si>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</si>
  <si>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</si>
  <si>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</si>
  <si>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</si>
  <si>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</si>
  <si>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</si>
  <si>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</si>
  <si>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</si>
  <si>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</si>
  <si>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</si>
  <si>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</si>
  <si>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</si>
  <si>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</si>
  <si>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</si>
  <si>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</si>
  <si>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</si>
  <si>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</si>
  <si>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</si>
  <si>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</si>
  <si>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</si>
  <si>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</si>
  <si>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</si>
  <si>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</si>
  <si>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</si>
  <si>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</si>
  <si>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</si>
  <si>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</si>
  <si>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</si>
  <si>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</si>
  <si>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</si>
  <si>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</si>
  <si>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</si>
  <si>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</si>
  <si>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</si>
  <si>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</si>
  <si>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</si>
  <si>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</si>
  <si>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</si>
  <si>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</si>
  <si>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</si>
  <si>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</si>
  <si>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</si>
  <si>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</si>
  <si>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</si>
  <si>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</si>
  <si>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</si>
  <si>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</si>
  <si>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</si>
  <si>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</si>
  <si>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</si>
  <si>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</si>
  <si>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</si>
  <si>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</si>
  <si>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</si>
  <si>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</si>
  <si>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</si>
  <si>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</si>
  <si>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</si>
  <si>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</si>
  <si>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</si>
  <si>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</si>
  <si>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</si>
  <si>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</si>
  <si>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</si>
  <si>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</si>
  <si>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</si>
  <si>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</si>
  <si>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</si>
  <si>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</si>
  <si>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</si>
  <si>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</si>
  <si>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</si>
  <si>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</si>
  <si>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</si>
  <si>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</si>
  <si>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</si>
  <si>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</si>
  <si>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</si>
  <si>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</si>
  <si>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</si>
  <si>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</si>
  <si>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</si>
  <si>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</si>
  <si>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</si>
  <si>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</si>
  <si>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</si>
  <si>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</si>
  <si>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</si>
  <si>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</si>
  <si>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</si>
  <si>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</si>
  <si>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</si>
  <si>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</si>
  <si>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</si>
  <si>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</si>
  <si>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</si>
  <si>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</si>
  <si>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</si>
  <si>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</si>
  <si>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</si>
  <si>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</si>
  <si>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</si>
  <si>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</si>
  <si>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</si>
  <si>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</si>
  <si>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</si>
  <si>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</si>
  <si>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</si>
  <si>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</si>
  <si>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</si>
  <si>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</si>
  <si>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</si>
  <si>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</si>
  <si>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</si>
  <si>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</si>
  <si>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</si>
  <si>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</si>
  <si>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</si>
  <si>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</si>
  <si>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</si>
  <si>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</si>
  <si>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</si>
  <si>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</si>
  <si>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</si>
  <si>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</si>
  <si>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</si>
  <si>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</si>
  <si>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</si>
  <si>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</si>
  <si>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</si>
  <si>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</si>
  <si>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</si>
  <si>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</si>
  <si>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</si>
  <si>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</si>
  <si>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</si>
  <si>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</si>
  <si>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</si>
  <si>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</si>
  <si>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</si>
  <si>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</si>
  <si>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</si>
  <si>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</si>
  <si>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</si>
  <si>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</si>
  <si>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</si>
  <si>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</si>
  <si>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</si>
  <si>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</si>
  <si>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</si>
  <si>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</si>
  <si>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</si>
  <si>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</si>
  <si>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</si>
  <si>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</si>
  <si>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</si>
  <si>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</si>
  <si>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</si>
  <si>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</si>
  <si>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</si>
  <si>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</si>
  <si>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</si>
  <si>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</si>
  <si>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</si>
  <si>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</si>
  <si>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</si>
  <si>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</si>
  <si>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</si>
  <si>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</si>
  <si>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</si>
  <si>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</si>
  <si>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</si>
  <si>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</si>
  <si>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</si>
  <si>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</si>
  <si>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</si>
  <si>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</si>
  <si>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</si>
  <si>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</si>
  <si>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</si>
  <si>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</si>
  <si>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</si>
  <si>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</si>
  <si>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</si>
  <si>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</si>
  <si>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</si>
  <si>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</si>
  <si>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</si>
  <si>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</si>
  <si>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</si>
  <si>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</si>
  <si>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</si>
  <si>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</si>
  <si>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</si>
  <si>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</si>
  <si>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</si>
  <si>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</si>
  <si>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</si>
  <si>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</si>
  <si>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</si>
  <si>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</si>
  <si>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</si>
  <si>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</si>
  <si>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</si>
  <si>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</si>
  <si>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</si>
  <si>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</si>
  <si>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</si>
  <si>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</si>
  <si>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</si>
  <si>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</si>
  <si>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</si>
  <si>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</si>
  <si>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</si>
  <si>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</si>
  <si>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</si>
  <si>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</si>
  <si>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</si>
  <si>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</si>
  <si>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</si>
  <si>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</si>
  <si>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</si>
  <si>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</si>
  <si>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</si>
  <si>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</si>
  <si>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</si>
  <si>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</si>
  <si>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</si>
  <si>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</si>
  <si>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</si>
  <si>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</si>
  <si>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</si>
  <si>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</si>
  <si>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</si>
  <si>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</si>
  <si>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</si>
  <si>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</si>
  <si>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</si>
  <si>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</si>
  <si>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</si>
  <si>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</si>
  <si>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</si>
  <si>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</si>
  <si>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</si>
  <si>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</si>
  <si>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</si>
  <si>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</si>
  <si>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</si>
  <si>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</si>
  <si>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</si>
  <si>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</si>
  <si>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</si>
  <si>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</si>
  <si>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</si>
  <si>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</si>
  <si>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</si>
  <si>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</si>
  <si>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</si>
  <si>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</si>
  <si>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</si>
  <si>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</si>
  <si>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</si>
  <si>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</si>
  <si>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</si>
  <si>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</si>
  <si>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</si>
  <si>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</si>
  <si>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</si>
  <si>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</si>
  <si>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</si>
  <si>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</si>
  <si>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</si>
  <si>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</si>
  <si>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</si>
  <si>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</si>
  <si>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</si>
  <si>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</si>
  <si>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</si>
  <si>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</si>
  <si>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</si>
  <si>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</si>
  <si>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</si>
  <si>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</si>
  <si>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</si>
  <si>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</si>
  <si>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</si>
  <si>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</si>
  <si>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</si>
  <si>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</si>
  <si>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</si>
  <si>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</si>
  <si>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</si>
  <si>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</si>
  <si>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</si>
  <si>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</si>
  <si>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</si>
  <si>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</si>
  <si>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</si>
  <si>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</si>
  <si>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</si>
  <si>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</si>
  <si>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</si>
  <si>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</si>
  <si>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</si>
  <si>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</si>
  <si>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</si>
  <si>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</si>
  <si>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</si>
  <si>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</si>
  <si>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</si>
  <si>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</si>
  <si>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</si>
  <si>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</si>
  <si>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</si>
  <si>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</si>
  <si>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</si>
  <si>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</si>
  <si>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</si>
  <si>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</si>
  <si>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</si>
  <si>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</si>
  <si>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</si>
  <si>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</si>
  <si>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</si>
  <si>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</si>
  <si>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</si>
  <si>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</si>
  <si>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</si>
  <si>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</si>
  <si>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</si>
  <si>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</si>
  <si>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</si>
  <si>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</si>
  <si>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</si>
  <si>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</si>
  <si>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</si>
  <si>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</si>
  <si>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</si>
  <si>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</si>
  <si>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</si>
  <si>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</si>
  <si>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</si>
  <si>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</si>
  <si>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</si>
  <si>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</si>
  <si>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</si>
  <si>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</si>
  <si>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</si>
  <si>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</si>
  <si>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</si>
  <si>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</si>
  <si>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</si>
  <si>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</si>
  <si>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</si>
  <si>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</si>
  <si>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</si>
  <si>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</si>
  <si>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</si>
  <si>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</si>
  <si>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</si>
  <si>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</si>
  <si>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</si>
  <si>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</si>
  <si>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</si>
  <si>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</si>
  <si>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</si>
  <si>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</si>
  <si>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</si>
  <si>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</si>
  <si>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</si>
  <si>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</si>
  <si>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</si>
  <si>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</si>
  <si>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</si>
  <si>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</si>
  <si>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</si>
  <si>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</si>
  <si>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</si>
  <si>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</si>
  <si>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</si>
  <si>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</si>
  <si>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</si>
  <si>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</si>
  <si>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</si>
  <si>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</si>
  <si>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</si>
  <si>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</si>
  <si>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</si>
  <si>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</si>
  <si>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</si>
  <si>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</si>
  <si>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</si>
  <si>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</si>
  <si>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</si>
  <si>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</si>
  <si>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</si>
  <si>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</si>
  <si>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</si>
  <si>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</si>
  <si>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</si>
  <si>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</si>
  <si>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</si>
  <si>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</si>
  <si>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</si>
  <si>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</si>
  <si>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</si>
  <si>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</si>
  <si>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</si>
  <si>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</si>
  <si>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</si>
  <si>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</si>
  <si>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</si>
  <si>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</si>
  <si>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</si>
  <si>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</si>
  <si>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</si>
  <si>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</si>
  <si>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</si>
  <si>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</si>
  <si>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</si>
  <si>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</si>
  <si>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</si>
  <si>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</si>
  <si>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</si>
  <si>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</si>
  <si>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</si>
  <si>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</si>
  <si>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</si>
  <si>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</si>
  <si>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</si>
  <si>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</si>
  <si>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</si>
  <si>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</si>
  <si>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</si>
  <si>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</si>
  <si>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</si>
  <si>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</si>
  <si>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</si>
  <si>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</si>
  <si>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</si>
  <si>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</si>
  <si>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</si>
  <si>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</si>
  <si>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</si>
  <si>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</si>
  <si>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</si>
  <si>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</si>
  <si>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</si>
  <si>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</si>
  <si>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</si>
  <si>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</si>
  <si>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</si>
  <si>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</si>
  <si>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</si>
  <si>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</si>
  <si>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</si>
  <si>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</si>
  <si>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</si>
  <si>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</si>
  <si>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</si>
  <si>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</si>
  <si>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</si>
  <si>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</si>
  <si>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</si>
  <si>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</si>
  <si>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</si>
  <si>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</si>
  <si>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</si>
  <si>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</si>
  <si>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</si>
  <si>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</si>
  <si>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</si>
  <si>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</si>
  <si>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</si>
  <si>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</si>
  <si>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</si>
  <si>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</si>
  <si>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</si>
  <si>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</si>
  <si>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</si>
  <si>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</si>
  <si>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</si>
  <si>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</si>
  <si>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</si>
  <si>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</si>
  <si>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</si>
  <si>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</si>
  <si>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</si>
  <si>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</si>
  <si>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</si>
  <si>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</si>
  <si>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</si>
  <si>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</si>
  <si>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</si>
  <si>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</si>
  <si>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</si>
  <si>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</si>
  <si>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</si>
  <si>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</si>
  <si>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</si>
  <si>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</si>
  <si>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</si>
  <si>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</si>
  <si>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</si>
  <si>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</si>
  <si>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</si>
  <si>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</si>
  <si>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</si>
  <si>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</si>
  <si>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</si>
  <si>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</si>
  <si>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</si>
  <si>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</si>
  <si>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</si>
  <si>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</si>
  <si>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</si>
  <si>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</si>
  <si>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</si>
  <si>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</si>
  <si>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</si>
  <si>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</si>
  <si>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</si>
  <si>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</si>
  <si>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</si>
  <si>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</si>
  <si>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</si>
  <si>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</si>
  <si>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</si>
  <si>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</si>
  <si>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</si>
  <si>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</si>
  <si>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</si>
  <si>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</si>
  <si>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</si>
  <si>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</si>
  <si>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</si>
  <si>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</si>
  <si>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</si>
  <si>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</si>
  <si>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</si>
  <si>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</si>
  <si>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</si>
  <si>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</si>
  <si>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</si>
  <si>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</si>
  <si>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</si>
  <si>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</si>
  <si>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</si>
  <si>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</si>
  <si>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</si>
  <si>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</si>
  <si>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</si>
  <si>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</si>
  <si>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</si>
  <si>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</si>
  <si>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</si>
  <si>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</si>
  <si>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</si>
  <si>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</si>
  <si>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</si>
  <si>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</si>
  <si>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</si>
  <si>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</si>
  <si>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</si>
  <si>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</si>
  <si>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</si>
  <si>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</si>
  <si>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</si>
  <si>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</si>
  <si>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</si>
  <si>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</si>
  <si>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</si>
  <si>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</si>
  <si>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</si>
  <si>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</si>
  <si>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</si>
  <si>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</si>
  <si>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</si>
  <si>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</si>
  <si>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</si>
  <si>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</si>
  <si>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</si>
  <si>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</si>
  <si>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</si>
  <si>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</si>
  <si>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</si>
  <si>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</si>
  <si>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</si>
  <si>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</si>
  <si>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</si>
  <si>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</si>
  <si>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</si>
  <si>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</si>
  <si>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</si>
  <si>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</si>
  <si>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</si>
  <si>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</si>
  <si>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</si>
  <si>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</si>
  <si>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</si>
  <si>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</si>
  <si>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</si>
  <si>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</si>
  <si>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</si>
  <si>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</si>
  <si>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</si>
  <si>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</si>
  <si>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</si>
  <si>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</si>
  <si>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</si>
  <si>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</si>
  <si>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</si>
  <si>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</si>
  <si>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</si>
  <si>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</si>
  <si>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</si>
  <si>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</si>
  <si>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</si>
  <si>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</si>
  <si>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</si>
  <si>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</si>
  <si>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</si>
  <si>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</si>
  <si>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</si>
  <si>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</si>
  <si>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</si>
  <si>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</si>
  <si>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</si>
  <si>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</si>
  <si>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</si>
  <si>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</si>
  <si>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</si>
  <si>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</si>
  <si>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</si>
  <si>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</si>
  <si>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</si>
  <si>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</si>
  <si>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</si>
  <si>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</si>
  <si>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</si>
  <si>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</si>
  <si>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</si>
  <si>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</si>
  <si>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</si>
  <si>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</si>
  <si>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</si>
  <si>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</si>
  <si>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</si>
  <si>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</si>
  <si>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</si>
  <si>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</si>
  <si>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</si>
  <si>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</si>
  <si>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</si>
  <si>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</si>
  <si>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</si>
  <si>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</si>
  <si>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</si>
  <si>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</si>
  <si>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</si>
  <si>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</si>
  <si>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</si>
  <si>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</si>
  <si>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</si>
  <si>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</si>
  <si>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</si>
  <si>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</si>
  <si>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</si>
  <si>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</si>
  <si>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</si>
  <si>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</si>
  <si>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</si>
  <si>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</si>
  <si>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</si>
  <si>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</si>
  <si>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</si>
  <si>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</si>
  <si>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</si>
  <si>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</si>
  <si>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</si>
  <si>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</si>
  <si>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</si>
  <si>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</si>
  <si>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</si>
  <si>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</si>
  <si>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</si>
  <si>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</si>
  <si>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</si>
  <si>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</si>
  <si>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</si>
  <si>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</si>
  <si>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</si>
  <si>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</si>
  <si>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</si>
  <si>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</si>
  <si>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</si>
  <si>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</si>
  <si>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</si>
  <si>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</si>
  <si>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</si>
  <si>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</si>
  <si>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</si>
  <si>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</si>
  <si>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</si>
  <si>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</si>
  <si>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</si>
  <si>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</si>
  <si>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</si>
  <si>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</si>
  <si>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</si>
  <si>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</si>
  <si>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</si>
  <si>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</si>
  <si>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</si>
  <si>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</si>
  <si>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</si>
  <si>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</si>
  <si>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</si>
  <si>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</si>
  <si>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</si>
  <si>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</si>
  <si>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</si>
  <si>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</si>
  <si>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</si>
  <si>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</si>
  <si>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</si>
  <si>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</si>
  <si>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</si>
  <si>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</si>
  <si>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</si>
  <si>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</si>
  <si>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</si>
  <si>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</si>
  <si>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</si>
  <si>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</si>
  <si>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</si>
  <si>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</si>
  <si>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</si>
  <si>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</si>
  <si>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</si>
  <si>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</si>
  <si>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</si>
  <si>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</si>
  <si>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</si>
  <si>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</si>
  <si>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</si>
  <si>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</si>
  <si>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</si>
  <si>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</si>
  <si>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</si>
  <si>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</si>
  <si>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</si>
  <si>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</si>
  <si>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</si>
  <si>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</si>
  <si>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</si>
  <si>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</si>
  <si>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</si>
  <si>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</si>
  <si>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</si>
  <si>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</si>
  <si>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</si>
  <si>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</si>
  <si>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</si>
  <si>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</si>
  <si>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</si>
  <si>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</si>
  <si>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</si>
  <si>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</si>
  <si>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</si>
  <si>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</si>
  <si>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</si>
  <si>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</si>
  <si>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</si>
  <si>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</si>
  <si>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</si>
  <si>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</si>
  <si>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</si>
  <si>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</si>
  <si>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</si>
  <si>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</si>
  <si>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</si>
  <si>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</si>
  <si>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</si>
  <si>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</si>
  <si>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</si>
  <si>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</si>
  <si>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</si>
  <si>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</si>
  <si>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</si>
  <si>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</si>
  <si>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</si>
  <si>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</si>
  <si>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</si>
  <si>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</si>
  <si>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</si>
  <si>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</si>
  <si>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</si>
  <si>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</si>
  <si>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</si>
  <si>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</si>
  <si>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</si>
  <si>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</si>
  <si>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</si>
  <si>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</si>
  <si>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</si>
  <si>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</si>
  <si>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</si>
  <si>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</si>
  <si>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</si>
  <si>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</si>
  <si>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</si>
  <si>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</si>
  <si>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</si>
  <si>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</si>
  <si>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</si>
  <si>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</si>
  <si>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</si>
  <si>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</si>
  <si>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</si>
  <si>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</si>
  <si>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</si>
  <si>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</si>
  <si>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</si>
  <si>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</si>
  <si>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</si>
  <si>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</si>
  <si>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</si>
  <si>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</si>
  <si>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</si>
  <si>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</si>
  <si>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</si>
  <si>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</si>
  <si>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</si>
  <si>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</si>
  <si>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</si>
  <si>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</si>
  <si>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</si>
  <si>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</si>
  <si>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</si>
  <si>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</si>
  <si>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</si>
  <si>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</si>
  <si>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</si>
  <si>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</si>
  <si>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</si>
  <si>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</si>
  <si>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</si>
  <si>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</si>
  <si>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</si>
  <si>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</si>
  <si>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</si>
  <si>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</si>
  <si>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</si>
  <si>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</si>
  <si>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</si>
  <si>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</si>
  <si>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</si>
  <si>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</si>
  <si>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</si>
  <si>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</si>
  <si>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</si>
  <si>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</si>
  <si>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</si>
  <si>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</si>
  <si>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</si>
  <si>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</si>
  <si>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</si>
  <si>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</si>
  <si>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</si>
  <si>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</si>
  <si>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</si>
  <si>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</si>
  <si>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</si>
  <si>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</si>
  <si>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</si>
  <si>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</si>
  <si>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</si>
  <si>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</si>
  <si>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</si>
  <si>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</si>
  <si>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</si>
  <si>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</si>
  <si>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</si>
  <si>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</si>
  <si>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</si>
  <si>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</si>
  <si>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</si>
  <si>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</si>
  <si>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</si>
  <si>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</si>
  <si>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</si>
  <si>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</si>
  <si>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</si>
  <si>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</si>
  <si>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</si>
  <si>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</si>
  <si>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</si>
  <si>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</si>
  <si>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</si>
  <si>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</si>
  <si>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</si>
  <si>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</si>
  <si>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</si>
  <si>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</si>
  <si>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</si>
  <si>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</si>
  <si>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</si>
  <si>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</si>
  <si>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</si>
  <si>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</si>
  <si>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</si>
  <si>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</si>
  <si>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</si>
  <si>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</si>
  <si>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</si>
  <si>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</si>
  <si>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</si>
  <si>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</si>
  <si>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</si>
  <si>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</si>
  <si>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</si>
  <si>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</si>
  <si>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</si>
  <si>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</si>
  <si>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</si>
  <si>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</si>
  <si>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</si>
  <si>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</si>
  <si>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</si>
  <si>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</si>
  <si>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</si>
  <si>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</si>
  <si>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</si>
  <si>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</si>
  <si>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</si>
  <si>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</si>
  <si>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</si>
  <si>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</si>
  <si>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</si>
  <si>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</si>
  <si>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</si>
  <si>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</si>
  <si>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</si>
  <si>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</si>
  <si>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</si>
  <si>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</si>
  <si>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</si>
  <si>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</si>
  <si>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</si>
  <si>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</si>
  <si>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</si>
  <si>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</si>
  <si>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</si>
  <si>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</si>
  <si>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</si>
  <si>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</si>
  <si>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</si>
  <si>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</si>
  <si>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</si>
  <si>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</si>
  <si>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</si>
  <si>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</si>
  <si>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</si>
  <si>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</si>
  <si>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</si>
  <si>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</si>
  <si>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</si>
  <si>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</si>
  <si>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</si>
  <si>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</si>
  <si>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</si>
  <si>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</si>
  <si>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</si>
  <si>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</si>
  <si>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</si>
  <si>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</si>
  <si>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</si>
  <si>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</si>
  <si>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</si>
  <si>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</si>
  <si>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</si>
  <si>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</si>
  <si>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</si>
  <si>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</si>
  <si>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</si>
  <si>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</si>
  <si>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</si>
  <si>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</si>
  <si>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</si>
  <si>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</si>
  <si>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</si>
  <si>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</si>
  <si>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</si>
  <si>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</si>
  <si>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</si>
  <si>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</si>
  <si>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</si>
  <si>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</si>
  <si>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</si>
  <si>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</si>
  <si>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</si>
  <si>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</si>
  <si>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</si>
  <si>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</si>
  <si>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</si>
  <si>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</si>
  <si>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</si>
  <si>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</si>
  <si>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</si>
  <si>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</si>
  <si>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</si>
  <si>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</si>
  <si>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</si>
  <si>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</si>
  <si>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</si>
  <si>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</si>
  <si>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</si>
  <si>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</si>
  <si>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</si>
  <si>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</si>
  <si>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</si>
  <si>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</si>
  <si>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</si>
  <si>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</si>
  <si>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</si>
  <si>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</si>
  <si>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</si>
  <si>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</si>
  <si>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</si>
  <si>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</si>
  <si>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</si>
  <si>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</si>
  <si>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</si>
  <si>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</si>
  <si>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</si>
  <si>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</si>
  <si>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</si>
  <si>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</si>
  <si>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</si>
  <si>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</si>
  <si>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</si>
  <si>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</si>
  <si>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</si>
  <si>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</si>
  <si>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</si>
  <si>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</si>
  <si>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</si>
  <si>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</si>
  <si>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</si>
  <si>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</si>
  <si>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</si>
  <si>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</si>
  <si>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</si>
  <si>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</si>
  <si>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</si>
  <si>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</si>
  <si>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</si>
  <si>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</si>
  <si>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</si>
  <si>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</si>
  <si>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</si>
  <si>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</si>
  <si>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</si>
  <si>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</si>
  <si>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</si>
  <si>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</si>
  <si>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</si>
  <si>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</si>
  <si>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</si>
  <si>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</si>
  <si>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</si>
  <si>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</si>
  <si>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</si>
  <si>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</si>
  <si>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</si>
  <si>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</si>
  <si>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</si>
  <si>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</si>
  <si>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</si>
  <si>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</si>
  <si>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</si>
  <si>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</si>
  <si>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</si>
  <si>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</si>
  <si>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</si>
  <si>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</si>
  <si>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</si>
  <si>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</si>
  <si>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</si>
  <si>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</si>
  <si>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</si>
  <si>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</si>
  <si>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</si>
  <si>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</si>
  <si>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</si>
  <si>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</si>
  <si>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</si>
  <si>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</si>
  <si>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</si>
  <si>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</si>
  <si>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</si>
  <si>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</si>
  <si>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</si>
  <si>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</si>
  <si>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</si>
  <si>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</si>
  <si>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</si>
  <si>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</si>
  <si>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</si>
  <si>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</si>
  <si>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</si>
  <si>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</si>
  <si>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</si>
  <si>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</si>
  <si>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</si>
  <si>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</si>
  <si>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</si>
  <si>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</si>
  <si>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</si>
  <si>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</si>
  <si>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</si>
  <si>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</si>
  <si>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</si>
  <si>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</si>
  <si>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</si>
  <si>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</si>
  <si>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</si>
  <si>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</si>
  <si>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</si>
  <si>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</si>
  <si>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</si>
  <si>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</si>
  <si>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</si>
  <si>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</si>
  <si>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</si>
  <si>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</si>
  <si>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</si>
  <si>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</si>
  <si>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</si>
  <si>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</si>
  <si>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</si>
  <si>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</si>
  <si>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</si>
  <si>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</si>
  <si>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</si>
  <si>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</si>
  <si>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</si>
  <si>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</si>
  <si>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</si>
  <si>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</si>
  <si>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</si>
  <si>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</si>
  <si>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</si>
  <si>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</si>
  <si>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</si>
  <si>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</si>
  <si>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</si>
  <si>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</si>
  <si>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</si>
  <si>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</si>
  <si>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</si>
  <si>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</si>
  <si>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</si>
  <si>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</si>
  <si>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</si>
  <si>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</si>
  <si>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</si>
  <si>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</si>
  <si>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</si>
  <si>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</si>
  <si>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</si>
  <si>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</si>
  <si>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</si>
  <si>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</si>
  <si>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</si>
  <si>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</si>
  <si>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</si>
  <si>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</si>
  <si>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</si>
  <si>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</si>
  <si>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</si>
  <si>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</si>
  <si>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</si>
  <si>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</si>
  <si>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</si>
  <si>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</si>
  <si>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</si>
  <si>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</si>
  <si>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</si>
  <si>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</si>
  <si>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</si>
  <si>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</si>
  <si>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</si>
  <si>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</si>
  <si>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</si>
  <si>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</si>
  <si>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</si>
  <si>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</si>
  <si>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</si>
  <si>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</si>
  <si>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</si>
  <si>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</si>
  <si>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</si>
  <si>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</si>
  <si>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</si>
  <si>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</si>
  <si>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</si>
  <si>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</si>
  <si>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</si>
  <si>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</si>
  <si>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</si>
  <si>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</si>
  <si>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</si>
  <si>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</si>
  <si>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</si>
  <si>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</si>
  <si>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</si>
  <si>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</si>
  <si>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</si>
  <si>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</si>
  <si>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</si>
  <si>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</si>
  <si>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</si>
  <si>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</si>
  <si>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</si>
  <si>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</si>
  <si>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</si>
  <si>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</si>
  <si>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</si>
  <si>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</si>
  <si>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</si>
  <si>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</si>
  <si>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</si>
  <si>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</si>
  <si>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</si>
  <si>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</si>
  <si>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</si>
  <si>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</si>
  <si>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</si>
  <si>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</si>
  <si>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</si>
  <si>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</si>
  <si>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</si>
  <si>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</si>
  <si>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</si>
  <si>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</si>
  <si>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</si>
  <si>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</si>
  <si>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</si>
  <si>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</si>
  <si>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</si>
  <si>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</si>
  <si>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</si>
  <si>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</si>
  <si>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</si>
  <si>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</si>
  <si>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</si>
  <si>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</si>
  <si>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</si>
  <si>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</si>
  <si>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</si>
  <si>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</si>
  <si>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</si>
  <si>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</si>
  <si>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</si>
  <si>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</si>
  <si>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</si>
  <si>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</si>
  <si>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</si>
  <si>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</si>
  <si>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</si>
  <si>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</si>
  <si>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</si>
  <si>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</si>
  <si>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</si>
  <si>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</si>
  <si>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</si>
  <si>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</si>
  <si>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</si>
  <si>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</si>
  <si>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</si>
  <si>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</si>
  <si>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</si>
  <si>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</si>
  <si>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</si>
  <si>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</si>
  <si>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</si>
  <si>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</si>
  <si>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</si>
  <si>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</si>
  <si>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</si>
  <si>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</si>
  <si>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</si>
  <si>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</si>
  <si>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</si>
  <si>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</si>
  <si>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</si>
  <si>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</si>
  <si>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</si>
  <si>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</si>
  <si>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</si>
  <si>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</si>
  <si>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</si>
  <si>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</si>
  <si>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</si>
  <si>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</si>
  <si>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</si>
  <si>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</si>
  <si>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</si>
  <si>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</si>
  <si>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</si>
  <si>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</si>
  <si>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</si>
  <si>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</si>
  <si>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</si>
  <si>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</si>
  <si>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</si>
  <si>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</si>
  <si>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</si>
  <si>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</si>
  <si>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</si>
  <si>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</si>
  <si>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</si>
  <si>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</si>
  <si>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</si>
  <si>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</si>
  <si>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</si>
  <si>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</si>
  <si>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</si>
  <si>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</si>
  <si>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</si>
  <si>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</si>
  <si>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</si>
  <si>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</si>
  <si>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</si>
  <si>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</si>
  <si>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</si>
  <si>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</si>
  <si>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</si>
  <si>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</si>
  <si>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</si>
  <si>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</si>
  <si>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</si>
  <si>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</si>
  <si>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</si>
  <si>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</si>
  <si>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</si>
  <si>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</si>
  <si>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</si>
  <si>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</si>
  <si>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</si>
  <si>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</si>
  <si>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</si>
  <si>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</si>
  <si>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</si>
  <si>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</si>
  <si>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</si>
  <si>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</si>
  <si>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</si>
  <si>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</si>
  <si>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</si>
  <si>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</si>
  <si>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</si>
  <si>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</si>
  <si>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</si>
  <si>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</si>
  <si>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</si>
  <si>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</si>
  <si>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</si>
  <si>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</si>
  <si>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</si>
  <si>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</si>
  <si>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</si>
  <si>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</si>
  <si>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</si>
  <si>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</si>
  <si>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</si>
  <si>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</si>
  <si>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</si>
  <si>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</si>
  <si>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</si>
  <si>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</si>
  <si>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</si>
  <si>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</si>
  <si>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</si>
  <si>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</si>
  <si>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</si>
  <si>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</si>
  <si>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</si>
  <si>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</si>
  <si>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</si>
  <si>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</si>
  <si>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</si>
  <si>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</si>
  <si>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</si>
  <si>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</si>
  <si>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</si>
  <si>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</si>
  <si>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</si>
  <si>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</si>
  <si>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</si>
  <si>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</si>
  <si>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</si>
  <si>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</si>
  <si>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</si>
  <si>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</si>
  <si>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</si>
  <si>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</si>
  <si>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</si>
  <si>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</si>
  <si>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</si>
  <si>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</si>
  <si>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</si>
  <si>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</si>
  <si>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</si>
  <si>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</si>
  <si>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</si>
  <si>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</si>
  <si>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</si>
  <si>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</si>
  <si>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</si>
  <si>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</si>
  <si>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</si>
  <si>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</si>
  <si>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</si>
  <si>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</si>
  <si>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</si>
  <si>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</si>
  <si>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</si>
  <si>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</si>
  <si>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</si>
  <si>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</si>
  <si>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</si>
  <si>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</si>
  <si>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</si>
  <si>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</si>
  <si>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</si>
  <si>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</si>
  <si>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</si>
  <si>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</si>
  <si>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</si>
  <si>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</si>
  <si>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</si>
  <si>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</si>
  <si>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</si>
  <si>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</si>
  <si>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</si>
  <si>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</si>
  <si>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</si>
  <si>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</si>
  <si>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</si>
  <si>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</si>
  <si>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</si>
  <si>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</si>
  <si>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</si>
  <si>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</si>
  <si>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</si>
  <si>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</si>
  <si>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</si>
  <si>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</si>
  <si>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</si>
  <si>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</si>
  <si>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</si>
  <si>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</si>
  <si>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</si>
  <si>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</si>
  <si>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</si>
  <si>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</si>
  <si>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</si>
  <si>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</si>
  <si>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</si>
  <si>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</si>
  <si>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</si>
  <si>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</si>
  <si>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</si>
  <si>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</si>
  <si>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</si>
  <si>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</si>
  <si>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</si>
  <si>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</si>
  <si>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</si>
  <si>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</si>
  <si>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</si>
  <si>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</si>
  <si>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</si>
  <si>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</si>
  <si>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</si>
  <si>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</si>
  <si>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</si>
  <si>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</si>
  <si>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</si>
  <si>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</si>
  <si>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</si>
  <si>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</si>
  <si>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</si>
  <si>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</si>
  <si>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</si>
  <si>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</si>
  <si>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</si>
  <si>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</si>
  <si>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</si>
  <si>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</si>
  <si>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</si>
  <si>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</si>
  <si>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</si>
  <si>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</si>
  <si>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</si>
  <si>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</si>
  <si>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</si>
  <si>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</si>
  <si>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</si>
  <si>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</si>
  <si>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</si>
  <si>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</si>
  <si>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</si>
  <si>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</si>
  <si>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</si>
  <si>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</si>
  <si>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</si>
  <si>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</si>
  <si>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</si>
  <si>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</si>
  <si>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</si>
  <si>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</si>
  <si>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</si>
  <si>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</si>
  <si>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</si>
  <si>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</si>
  <si>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</si>
  <si>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</si>
  <si>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</si>
  <si>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</si>
  <si>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</si>
  <si>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</si>
  <si>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</si>
  <si>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</si>
  <si>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</si>
  <si>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</si>
  <si>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</si>
  <si>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</si>
  <si>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</si>
  <si>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</si>
  <si>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</si>
  <si>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</si>
  <si>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</si>
  <si>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</si>
  <si>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</si>
  <si>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</si>
  <si>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</si>
  <si>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</si>
  <si>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</si>
  <si>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</si>
  <si>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</si>
  <si>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</si>
  <si>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</si>
  <si>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</si>
  <si>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</si>
  <si>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</si>
  <si>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</si>
  <si>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</si>
  <si>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</si>
  <si>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</si>
  <si>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</si>
  <si>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</si>
  <si>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</si>
  <si>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</si>
  <si>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</si>
  <si>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</si>
  <si>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</si>
  <si>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</si>
  <si>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</si>
  <si>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</si>
  <si>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</si>
  <si>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</si>
  <si>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</si>
  <si>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</si>
  <si>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</si>
  <si>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</si>
  <si>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</si>
  <si>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</si>
  <si>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</si>
  <si>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</si>
  <si>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</si>
  <si>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</si>
  <si>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</si>
  <si>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</si>
  <si>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</si>
  <si>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</si>
  <si>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</si>
  <si>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</si>
  <si>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</si>
  <si>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</si>
  <si>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</si>
  <si>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</si>
  <si>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</si>
  <si>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</si>
  <si>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</si>
  <si>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</si>
  <si>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</si>
  <si>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</si>
  <si>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</si>
  <si>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</si>
  <si>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</si>
  <si>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</si>
  <si>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</si>
  <si>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</si>
  <si>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</si>
  <si>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</si>
  <si>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</si>
  <si>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</si>
  <si>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</si>
  <si>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</si>
  <si>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</si>
  <si>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</si>
  <si>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</si>
  <si>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</si>
  <si>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</si>
  <si>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</si>
  <si>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</si>
  <si>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</si>
  <si>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</si>
  <si>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</si>
  <si>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</si>
  <si>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</si>
  <si>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</si>
  <si>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</si>
  <si>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</si>
  <si>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</si>
  <si>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</si>
  <si>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</si>
  <si>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</si>
  <si>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</si>
  <si>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</si>
  <si>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</si>
  <si>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</si>
  <si>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</si>
  <si>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</si>
  <si>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</si>
  <si>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</si>
  <si>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</si>
  <si>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</si>
  <si>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</si>
  <si>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</si>
  <si>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</si>
  <si>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</si>
  <si>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</si>
  <si>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</si>
  <si>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</si>
  <si>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</si>
  <si>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</si>
  <si>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</si>
  <si>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</si>
  <si>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</si>
  <si>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</si>
  <si>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</si>
  <si>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</si>
  <si>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</si>
  <si>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</si>
  <si>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</si>
  <si>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</si>
  <si>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</si>
  <si>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</si>
  <si>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</si>
  <si>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</si>
  <si>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</si>
  <si>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</si>
  <si>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</si>
  <si>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</si>
  <si>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</si>
  <si>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</si>
  <si>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</si>
  <si>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</si>
  <si>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</si>
  <si>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</si>
  <si>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</si>
  <si>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</si>
  <si>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</si>
  <si>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</si>
  <si>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</si>
  <si>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</si>
  <si>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</si>
  <si>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</si>
  <si>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</si>
  <si>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</si>
  <si>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</si>
  <si>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</si>
  <si>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</si>
  <si>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</si>
  <si>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</si>
  <si>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</si>
  <si>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</si>
  <si>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</si>
  <si>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</si>
  <si>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</si>
  <si>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</si>
  <si>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</si>
  <si>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</si>
  <si>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</si>
  <si>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</si>
  <si>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</si>
  <si>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</si>
  <si>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</si>
  <si>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</si>
  <si>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</si>
  <si>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</si>
  <si>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</si>
  <si>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</si>
  <si>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</si>
  <si>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</si>
  <si>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</si>
  <si>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</si>
  <si>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</si>
  <si>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</si>
  <si>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</si>
  <si>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</si>
  <si>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</si>
  <si>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</si>
  <si>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</si>
  <si>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</si>
  <si>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</si>
  <si>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</si>
  <si>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</si>
  <si>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</si>
  <si>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</si>
  <si>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</si>
  <si>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</si>
  <si>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</si>
  <si>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</si>
  <si>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</si>
  <si>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</si>
  <si>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</si>
  <si>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</si>
  <si>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</si>
  <si>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</si>
  <si>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</si>
  <si>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</si>
  <si>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</si>
  <si>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</si>
  <si>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</si>
  <si>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</si>
  <si>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</si>
  <si>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</si>
  <si>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</si>
  <si>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</si>
  <si>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</si>
  <si>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</si>
  <si>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</si>
  <si>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</si>
  <si>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</si>
  <si>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</si>
  <si>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</si>
  <si>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</si>
  <si>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</si>
  <si>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</si>
  <si>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</si>
  <si>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</si>
  <si>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</si>
  <si>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</si>
  <si>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</si>
  <si>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</si>
  <si>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</si>
  <si>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</si>
  <si>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</si>
  <si>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</si>
  <si>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</si>
  <si>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</si>
  <si>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</si>
  <si>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</si>
  <si>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</si>
  <si>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</si>
  <si>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</si>
  <si>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</si>
  <si>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</si>
  <si>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</si>
  <si>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</si>
  <si>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</si>
  <si>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</si>
  <si>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</si>
  <si>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</si>
  <si>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</si>
  <si>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</si>
  <si>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</si>
  <si>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</si>
  <si>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</si>
  <si>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</si>
  <si>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</si>
  <si>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</si>
  <si>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</si>
  <si>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</si>
  <si>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</si>
  <si>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</si>
  <si>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</si>
  <si>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</si>
  <si>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</si>
  <si>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</si>
  <si>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</si>
  <si>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</si>
  <si>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</si>
  <si>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</si>
  <si>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</si>
  <si>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</si>
  <si>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</si>
  <si>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</si>
  <si>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</si>
  <si>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</si>
  <si>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</si>
  <si>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</si>
  <si>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</si>
  <si>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</si>
  <si>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</si>
  <si>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</si>
  <si>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</si>
  <si>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</si>
  <si>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</si>
  <si>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</si>
  <si>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</si>
  <si>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</si>
  <si>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</si>
  <si>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</si>
  <si>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</si>
  <si>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</si>
  <si>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</si>
  <si>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</si>
  <si>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</si>
  <si>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</si>
  <si>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</si>
  <si>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</si>
  <si>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</si>
  <si>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</si>
  <si>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</si>
  <si>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</si>
  <si>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</si>
  <si>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</si>
  <si>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</si>
  <si>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</si>
  <si>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</si>
  <si>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</si>
  <si>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</si>
  <si>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</si>
  <si>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</si>
  <si>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</si>
  <si>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</si>
  <si>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</si>
  <si>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</si>
  <si>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</si>
  <si>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</si>
  <si>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</si>
  <si>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</si>
  <si>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</si>
  <si>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</si>
  <si>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</si>
  <si>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</si>
  <si>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</si>
  <si>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</si>
  <si>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</si>
  <si>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</si>
  <si>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</si>
  <si>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</si>
  <si>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</si>
  <si>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</si>
  <si>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</si>
  <si>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</si>
  <si>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</si>
  <si>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</si>
  <si>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</si>
  <si>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</si>
  <si>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</si>
  <si>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</si>
  <si>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</si>
  <si>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</si>
  <si>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</si>
  <si>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</si>
  <si>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</si>
  <si>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</si>
  <si>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</si>
  <si>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</si>
  <si>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</si>
  <si>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</si>
  <si>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</si>
  <si>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</si>
  <si>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</si>
  <si>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</si>
  <si>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</si>
  <si>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</si>
  <si>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</si>
  <si>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</si>
  <si>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</si>
  <si>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</si>
  <si>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</si>
  <si>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</si>
  <si>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</si>
  <si>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</si>
  <si>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</si>
  <si>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</si>
  <si>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</si>
  <si>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</si>
  <si>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</si>
  <si>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</si>
  <si>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</si>
  <si>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</si>
  <si>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</si>
  <si>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</si>
  <si>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</si>
  <si>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</si>
  <si>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</si>
  <si>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</si>
  <si>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</si>
  <si>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</si>
  <si>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</si>
  <si>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</si>
  <si>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</si>
  <si>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</si>
  <si>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</si>
  <si>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</si>
  <si>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</si>
  <si>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</si>
  <si>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</si>
  <si>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</si>
  <si>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</si>
  <si>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</si>
  <si>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</si>
  <si>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</si>
  <si>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</si>
  <si>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</si>
  <si>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</si>
  <si>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</si>
  <si>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</si>
  <si>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</si>
  <si>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</si>
  <si>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</si>
  <si>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</si>
  <si>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</si>
  <si>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</si>
  <si>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</si>
  <si>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</si>
  <si>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</si>
  <si>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</si>
  <si>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</si>
  <si>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</si>
  <si>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</si>
  <si>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</si>
  <si>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</si>
  <si>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</si>
  <si>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</si>
  <si>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</si>
  <si>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</si>
  <si>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</si>
  <si>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</si>
  <si>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</si>
  <si>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</si>
  <si>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</si>
  <si>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</si>
  <si>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</si>
  <si>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</si>
  <si>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</si>
  <si>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</si>
  <si>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</si>
  <si>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</si>
  <si>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</si>
  <si>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</si>
  <si>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</si>
  <si>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</si>
  <si>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</si>
  <si>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</si>
  <si>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</si>
  <si>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</si>
  <si>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</si>
  <si>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</si>
  <si>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</si>
  <si>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</si>
  <si>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</si>
  <si>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</si>
  <si>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</si>
  <si>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</si>
  <si>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</si>
  <si>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</si>
  <si>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</si>
  <si>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</si>
  <si>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</si>
  <si>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</si>
  <si>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</si>
  <si>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</si>
  <si>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</si>
  <si>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</si>
  <si>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</si>
  <si>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</si>
  <si>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</si>
  <si>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</si>
  <si>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</si>
  <si>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</si>
  <si>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</si>
  <si>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</si>
  <si>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</si>
  <si>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</si>
  <si>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</si>
  <si>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</si>
  <si>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</si>
  <si>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</si>
  <si>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</si>
  <si>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</si>
  <si>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</si>
  <si>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</si>
  <si>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</si>
  <si>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</si>
  <si>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</si>
  <si>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</si>
  <si>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</si>
  <si>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</si>
  <si>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</si>
  <si>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</si>
  <si>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</si>
  <si>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</si>
  <si>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</si>
  <si>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</si>
  <si>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</si>
  <si>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</si>
  <si>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</si>
  <si>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</si>
  <si>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</si>
  <si>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</si>
  <si>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</si>
  <si>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</si>
  <si>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</si>
  <si>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</si>
  <si>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</si>
  <si>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</si>
  <si>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</si>
  <si>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</si>
  <si>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</si>
  <si>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</si>
  <si>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</si>
  <si>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</si>
  <si>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</si>
  <si>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</si>
  <si>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</si>
  <si>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</si>
  <si>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</si>
  <si>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</si>
  <si>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</si>
  <si>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</si>
  <si>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</si>
  <si>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</si>
  <si>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</si>
  <si>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</si>
  <si>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</si>
  <si>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</si>
  <si>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</si>
  <si>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</si>
  <si>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</si>
  <si>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</si>
  <si>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</si>
  <si>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</si>
  <si>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</si>
  <si>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</si>
  <si>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</si>
  <si>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</si>
  <si>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</si>
  <si>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</si>
  <si>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</si>
  <si>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</si>
  <si>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</si>
  <si>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</si>
  <si>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</si>
  <si>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</si>
  <si>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</si>
  <si>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</si>
  <si>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</si>
  <si>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</si>
  <si>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</si>
  <si>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</si>
  <si>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</si>
  <si>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</si>
  <si>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</si>
  <si>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</si>
  <si>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</si>
  <si>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</si>
  <si>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</si>
  <si>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</si>
  <si>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</si>
  <si>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</si>
  <si>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</si>
  <si>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</si>
  <si>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</si>
  <si>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</si>
  <si>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</si>
  <si>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</si>
  <si>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</si>
  <si>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</si>
  <si>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</si>
  <si>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</si>
  <si>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</si>
  <si>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</si>
  <si>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</si>
  <si>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</si>
  <si>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</si>
  <si>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</si>
  <si>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</si>
  <si>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</si>
  <si>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</si>
  <si>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</si>
  <si>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</si>
  <si>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</si>
  <si>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</si>
  <si>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</si>
  <si>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</si>
  <si>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</si>
  <si>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</si>
  <si>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</si>
  <si>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</si>
  <si>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</si>
  <si>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</si>
  <si>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</si>
  <si>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</si>
  <si>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</si>
  <si>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</si>
  <si>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</si>
  <si>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</si>
  <si>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</si>
  <si>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</si>
  <si>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</si>
  <si>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</si>
  <si>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</si>
  <si>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</si>
  <si>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</si>
  <si>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</si>
  <si>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</si>
  <si>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</si>
  <si>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</si>
  <si>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</si>
  <si>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</si>
  <si>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</si>
  <si>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</si>
  <si>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</si>
  <si>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</si>
  <si>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</si>
  <si>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</si>
  <si>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</si>
  <si>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</si>
  <si>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</si>
  <si>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</si>
  <si>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</si>
  <si>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</si>
  <si>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</si>
  <si>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</si>
  <si>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</si>
  <si>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</si>
  <si>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</si>
  <si>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</si>
  <si>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</si>
  <si>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</si>
  <si>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</si>
  <si>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</si>
  <si>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</si>
  <si>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</si>
  <si>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</si>
  <si>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</si>
  <si>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</si>
  <si>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</si>
  <si>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</si>
  <si>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</si>
  <si>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</si>
  <si>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</si>
  <si>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</si>
  <si>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</si>
  <si>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</si>
  <si>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</si>
  <si>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</si>
  <si>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</si>
  <si>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</si>
  <si>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</si>
  <si>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</si>
  <si>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</si>
  <si>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</si>
  <si>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</si>
  <si>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</si>
  <si>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</si>
  <si>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</si>
  <si>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</si>
  <si>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</si>
  <si>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</si>
  <si>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</si>
  <si>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</si>
  <si>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</si>
  <si>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</si>
  <si>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</si>
  <si>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</si>
  <si>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</si>
  <si>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</si>
  <si>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</si>
  <si>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</si>
  <si>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</si>
  <si>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</si>
  <si>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</si>
  <si>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</si>
  <si>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</si>
  <si>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</si>
  <si>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</si>
  <si>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</si>
  <si>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</si>
  <si>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</si>
  <si>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</si>
  <si>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</si>
  <si>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</si>
  <si>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</si>
  <si>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</si>
  <si>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</si>
  <si>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</si>
  <si>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</si>
  <si>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</si>
  <si>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</si>
  <si>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</si>
  <si>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</si>
  <si>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</si>
  <si>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</si>
  <si>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</si>
  <si>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</si>
  <si>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</si>
  <si>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</si>
  <si>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</si>
  <si>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</si>
  <si>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</si>
  <si>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</si>
  <si>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</si>
  <si>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</si>
  <si>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</si>
  <si>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</si>
  <si>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</si>
  <si>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</si>
  <si>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</si>
  <si>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</si>
  <si>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</si>
  <si>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</si>
  <si>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</si>
  <si>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</si>
  <si>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</si>
  <si>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</si>
  <si>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</si>
  <si>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</si>
  <si>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</si>
  <si>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</si>
  <si>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</si>
  <si>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</si>
  <si>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</si>
  <si>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</si>
  <si>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</si>
  <si>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</si>
  <si>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</si>
  <si>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</si>
  <si>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</si>
  <si>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</si>
  <si>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</si>
  <si>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</si>
  <si>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</si>
  <si>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</si>
  <si>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</si>
  <si>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</si>
  <si>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</si>
  <si>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</si>
  <si>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</si>
  <si>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</si>
  <si>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</si>
  <si>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</si>
  <si>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</si>
  <si>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</si>
  <si>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</si>
  <si>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</si>
  <si>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</si>
  <si>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</si>
  <si>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</si>
  <si>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</si>
  <si>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</si>
  <si>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</si>
  <si>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</si>
  <si>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</si>
  <si>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</si>
  <si>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</si>
  <si>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</si>
  <si>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</si>
  <si>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</si>
  <si>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</si>
  <si>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</si>
  <si>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</si>
  <si>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</si>
  <si>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</si>
  <si>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</si>
  <si>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</si>
  <si>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</si>
  <si>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</si>
  <si>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</si>
  <si>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</si>
  <si>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</si>
  <si>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</si>
  <si>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</si>
  <si>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</si>
  <si>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</si>
  <si>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</si>
  <si>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</si>
  <si>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</si>
  <si>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</si>
  <si>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</si>
  <si>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</si>
  <si>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</si>
  <si>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</si>
  <si>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</si>
  <si>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</si>
  <si>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</si>
  <si>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</si>
  <si>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</si>
  <si>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</si>
  <si>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</si>
  <si>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</si>
  <si>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</si>
  <si>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</si>
  <si>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</si>
  <si>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</si>
  <si>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</si>
  <si>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</si>
  <si>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</si>
  <si>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</si>
  <si>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</si>
  <si>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</si>
  <si>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</si>
  <si>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</si>
  <si>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</si>
  <si>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</si>
  <si>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</si>
  <si>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</si>
  <si>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</si>
  <si>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</si>
  <si>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</si>
  <si>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</si>
  <si>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</si>
  <si>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</si>
  <si>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</si>
  <si>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</si>
  <si>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</si>
  <si>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</si>
  <si>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</si>
  <si>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</si>
  <si>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</si>
  <si>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</si>
  <si>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</si>
  <si>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</si>
  <si>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</si>
  <si>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</si>
  <si>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</si>
  <si>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</si>
  <si>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</si>
  <si>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</si>
  <si>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</si>
  <si>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</si>
  <si>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</si>
  <si>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</si>
  <si>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</si>
  <si>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</si>
  <si>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</si>
  <si>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</si>
  <si>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</si>
  <si>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</si>
  <si>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</si>
  <si>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</si>
  <si>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</si>
  <si>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</si>
  <si>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</si>
  <si>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</si>
  <si>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</si>
  <si>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</si>
  <si>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</si>
  <si>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</si>
  <si>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</si>
  <si>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</si>
  <si>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</si>
  <si>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</si>
  <si>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</si>
  <si>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</si>
  <si>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</si>
  <si>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</si>
  <si>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</si>
  <si>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</si>
  <si>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</si>
  <si>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</si>
  <si>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</si>
  <si>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</si>
  <si>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</si>
  <si>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</si>
  <si>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</si>
  <si>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</si>
  <si>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</si>
  <si>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</si>
  <si>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</si>
  <si>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</si>
  <si>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</si>
  <si>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</si>
  <si>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</si>
  <si>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</si>
  <si>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</si>
  <si>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</si>
  <si>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</si>
  <si>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</si>
  <si>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</si>
  <si>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</si>
  <si>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</si>
  <si>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</si>
  <si>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</si>
  <si>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</si>
  <si>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</si>
  <si>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</si>
  <si>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</si>
  <si>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</si>
  <si>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</si>
  <si>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</si>
  <si>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</si>
  <si>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</si>
  <si>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</si>
  <si>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</si>
  <si>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</si>
  <si>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</si>
  <si>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</si>
  <si>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</si>
  <si>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</si>
  <si>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</si>
  <si>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</si>
  <si>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</si>
  <si>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</si>
  <si>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</si>
  <si>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</si>
  <si>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</si>
  <si>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</si>
  <si>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</si>
  <si>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</si>
  <si>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</si>
  <si>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</si>
  <si>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</si>
  <si>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</si>
  <si>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</si>
  <si>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</si>
  <si>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</si>
  <si>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</si>
  <si>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</si>
  <si>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</si>
  <si>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</si>
  <si>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</si>
  <si>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</si>
  <si>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</si>
  <si>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</si>
  <si>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</si>
  <si>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</si>
  <si>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</si>
  <si>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</si>
  <si>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</si>
  <si>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</si>
  <si>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</si>
  <si>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</si>
  <si>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</si>
  <si>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</si>
  <si>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</si>
  <si>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</si>
  <si>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</si>
  <si>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</si>
  <si>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</si>
  <si>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</si>
  <si>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</si>
  <si>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</si>
  <si>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</si>
  <si>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</si>
  <si>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</si>
  <si>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</si>
  <si>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</si>
  <si>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</si>
  <si>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</si>
  <si>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</si>
  <si>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</si>
  <si>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</si>
  <si>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</si>
  <si>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</si>
  <si>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</si>
  <si>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</si>
  <si>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</si>
  <si>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</si>
  <si>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</si>
  <si>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</si>
  <si>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</si>
  <si>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</si>
  <si>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</si>
  <si>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</si>
  <si>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</si>
  <si>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</si>
  <si>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</si>
  <si>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</si>
  <si>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</si>
  <si>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</si>
  <si>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</si>
  <si>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</si>
  <si>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</si>
  <si>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</si>
  <si>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</si>
  <si>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</si>
  <si>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</si>
  <si>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</si>
  <si>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</si>
  <si>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</si>
  <si>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</si>
  <si>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</si>
  <si>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</si>
  <si>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</si>
  <si>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</si>
  <si>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</si>
  <si>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</si>
  <si>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</si>
  <si>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</si>
  <si>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</si>
  <si>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</si>
  <si>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</si>
  <si>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</si>
  <si>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</si>
  <si>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</si>
  <si>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</si>
  <si>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</si>
  <si>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</si>
  <si>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</si>
  <si>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</si>
  <si>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</si>
  <si>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</si>
  <si>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</si>
  <si>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</si>
  <si>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</si>
  <si>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</si>
  <si>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</si>
  <si>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</si>
  <si>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</si>
  <si>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</si>
  <si>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</si>
  <si>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</si>
  <si>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</si>
  <si>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</si>
  <si>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</si>
  <si>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</si>
  <si>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</si>
  <si>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</si>
  <si>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</si>
  <si>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</si>
  <si>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</si>
  <si>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</si>
  <si>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</si>
  <si>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</si>
  <si>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</si>
  <si>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</si>
  <si>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</si>
  <si>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</si>
  <si>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</si>
  <si>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</si>
  <si>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</si>
  <si>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</si>
  <si>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</si>
  <si>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</si>
  <si>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</si>
  <si>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</si>
  <si>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</si>
  <si>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</si>
  <si>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</si>
  <si>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</si>
  <si>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</si>
  <si>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</si>
  <si>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</si>
  <si>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</si>
  <si>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</si>
  <si>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</si>
  <si>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</si>
  <si>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</si>
  <si>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</si>
  <si>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</si>
  <si>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</si>
  <si>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</si>
  <si>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</si>
  <si>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</si>
  <si>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</si>
  <si>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</si>
  <si>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</si>
  <si>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</si>
  <si>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</si>
  <si>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</si>
  <si>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</si>
  <si>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</si>
  <si>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</si>
  <si>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</si>
  <si>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</si>
  <si>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</si>
  <si>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</si>
  <si>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</si>
  <si>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</si>
  <si>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</si>
  <si>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</si>
  <si>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</si>
  <si>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</si>
  <si>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</si>
  <si>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</si>
  <si>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</si>
  <si>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</si>
  <si>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</si>
  <si>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</si>
  <si>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</si>
  <si>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</si>
  <si>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</si>
  <si>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</si>
  <si>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</si>
  <si>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</si>
  <si>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</si>
  <si>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</si>
  <si>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</si>
  <si>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</si>
  <si>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</si>
  <si>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</si>
  <si>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</si>
  <si>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</si>
  <si>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</si>
  <si>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</si>
  <si>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</si>
  <si>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</si>
  <si>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</si>
  <si>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</si>
  <si>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</si>
  <si>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</si>
  <si>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</si>
  <si>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</si>
  <si>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</si>
  <si>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</si>
  <si>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</si>
  <si>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</si>
  <si>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</si>
  <si>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</si>
  <si>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</si>
  <si>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</si>
  <si>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</si>
  <si>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</si>
  <si>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</si>
  <si>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</si>
  <si>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</si>
  <si>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</si>
  <si>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</si>
  <si>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</si>
  <si>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</si>
  <si>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</si>
  <si>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</si>
  <si>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</si>
  <si>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</si>
  <si>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</si>
  <si>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</si>
  <si>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</si>
  <si>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</si>
  <si>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</si>
  <si>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</si>
  <si>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</si>
  <si>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</si>
  <si>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</si>
  <si>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</si>
  <si>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</si>
  <si>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</si>
  <si>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</si>
  <si>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</si>
  <si>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</si>
  <si>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</si>
  <si>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</si>
  <si>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</si>
  <si>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</si>
  <si>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</si>
  <si>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</si>
  <si>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</si>
  <si>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</si>
  <si>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</si>
  <si>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</si>
  <si>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</si>
  <si>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</si>
  <si>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</si>
  <si>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</si>
  <si>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</si>
  <si>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</si>
  <si>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</si>
  <si>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</si>
  <si>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</si>
  <si>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</si>
  <si>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</si>
  <si>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</si>
  <si>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</si>
  <si>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</si>
  <si>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</si>
  <si>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</si>
  <si>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</si>
  <si>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</si>
  <si>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</si>
  <si>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</si>
  <si>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</si>
  <si>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</si>
  <si>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</si>
  <si>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</si>
  <si>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</si>
  <si>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</si>
  <si>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</si>
  <si>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</si>
  <si>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</si>
  <si>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</si>
  <si>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</si>
  <si>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</si>
  <si>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</si>
  <si>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</si>
  <si>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</si>
  <si>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</si>
  <si>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</si>
  <si>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</si>
  <si>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</si>
  <si>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</si>
  <si>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</si>
  <si>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</si>
  <si>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</si>
  <si>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</si>
  <si>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</si>
  <si>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</si>
  <si>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</si>
  <si>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</si>
  <si>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</si>
  <si>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</si>
  <si>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</si>
  <si>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</si>
  <si>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</si>
  <si>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</si>
  <si>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</si>
  <si>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</si>
  <si>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</si>
  <si>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</si>
  <si>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</si>
  <si>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</si>
  <si>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</si>
  <si>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</si>
  <si>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</si>
  <si>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</si>
  <si>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</si>
  <si>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</si>
  <si>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</si>
  <si>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</si>
  <si>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</si>
  <si>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</si>
  <si>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</si>
  <si>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</si>
  <si>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</si>
  <si>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</si>
  <si>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</si>
  <si>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</si>
  <si>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</si>
  <si>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</si>
  <si>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</si>
  <si>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</si>
  <si>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</si>
  <si>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</si>
  <si>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</si>
  <si>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</si>
  <si>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</si>
  <si>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</si>
  <si>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</si>
  <si>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</si>
  <si>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</si>
  <si>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</si>
  <si>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</si>
  <si>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</si>
  <si>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</si>
  <si>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</si>
  <si>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</si>
  <si>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</si>
  <si>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</si>
  <si>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</si>
  <si>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</si>
  <si>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</si>
  <si>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</si>
  <si>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</si>
  <si>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</si>
  <si>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</si>
  <si>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</si>
  <si>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</si>
  <si>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</si>
  <si>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</si>
  <si>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</si>
  <si>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</si>
  <si>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</si>
  <si>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</si>
  <si>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</si>
  <si>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</si>
  <si>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</si>
  <si>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</si>
  <si>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</si>
  <si>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</si>
  <si>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</si>
  <si>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</si>
  <si>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</si>
  <si>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</si>
  <si>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</si>
  <si>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</si>
  <si>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</si>
  <si>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</si>
  <si>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</si>
  <si>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</si>
  <si>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</si>
  <si>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</si>
  <si>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</si>
  <si>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</si>
  <si>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</si>
  <si>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</si>
  <si>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</si>
  <si>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</si>
  <si>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</si>
  <si>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</si>
  <si>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</si>
  <si>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</si>
  <si>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</si>
  <si>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</si>
  <si>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</si>
  <si>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</si>
  <si>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</si>
  <si>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</si>
  <si>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</si>
  <si>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</si>
  <si>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</si>
  <si>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</si>
  <si>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</si>
  <si>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</si>
  <si>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</si>
  <si>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</si>
  <si>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</si>
  <si>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</si>
  <si>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</si>
  <si>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</si>
  <si>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</si>
  <si>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</si>
  <si>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</si>
  <si>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</si>
  <si>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</si>
  <si>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</si>
  <si>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</si>
  <si>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</si>
  <si>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</si>
  <si>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</si>
  <si>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</si>
  <si>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</si>
  <si>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</si>
  <si>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</si>
  <si>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</si>
  <si>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</si>
  <si>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</si>
  <si>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</si>
  <si>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</si>
  <si>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</si>
  <si>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</si>
  <si>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</si>
  <si>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</si>
  <si>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</si>
  <si>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</si>
  <si>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</si>
  <si>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</si>
  <si>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</si>
  <si>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</si>
  <si>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</si>
  <si>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</si>
  <si>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</si>
  <si>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</si>
  <si>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</si>
  <si>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</si>
  <si>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</si>
  <si>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</si>
  <si>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</si>
  <si>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</si>
  <si>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</si>
  <si>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</si>
  <si>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</si>
  <si>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</si>
  <si>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</si>
  <si>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</si>
  <si>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</si>
  <si>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</si>
  <si>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</si>
  <si>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</si>
  <si>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</si>
  <si>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</si>
  <si>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</si>
  <si>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</si>
  <si>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</si>
  <si>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</si>
  <si>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</si>
  <si>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</si>
  <si>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</si>
  <si>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</si>
  <si>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</si>
  <si>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</si>
  <si>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</si>
  <si>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</si>
  <si>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</si>
  <si>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</si>
  <si>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</si>
  <si>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</si>
  <si>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</si>
  <si>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</si>
  <si>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</si>
  <si>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</si>
  <si>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</si>
  <si>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</si>
  <si>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</si>
  <si>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</si>
  <si>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</si>
  <si>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</si>
  <si>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</si>
  <si>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</si>
  <si>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</si>
  <si>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</si>
  <si>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</si>
  <si>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</si>
  <si>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</si>
  <si>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</si>
  <si>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</si>
  <si>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</si>
  <si>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</si>
  <si>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</si>
  <si>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</si>
  <si>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</si>
  <si>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</si>
  <si>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</si>
  <si>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</si>
  <si>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</si>
  <si>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</si>
  <si>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</si>
  <si>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</si>
  <si>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</si>
  <si>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</si>
  <si>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</si>
  <si>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</si>
  <si>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</si>
  <si>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</si>
  <si>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</si>
  <si>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</si>
  <si>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</si>
  <si>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</si>
  <si>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</si>
  <si>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</si>
  <si>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</si>
  <si>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</si>
  <si>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</si>
  <si>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</si>
  <si>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</si>
  <si>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</si>
  <si>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</si>
  <si>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</si>
  <si>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</si>
  <si>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</si>
  <si>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</si>
  <si>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</si>
  <si>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</si>
  <si>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</si>
  <si>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</si>
  <si>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</si>
  <si>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</si>
  <si>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</si>
  <si>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</si>
  <si>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</si>
  <si>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</si>
  <si>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</si>
  <si>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</si>
  <si>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</si>
  <si>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</si>
  <si>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</si>
  <si>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</si>
  <si>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</si>
  <si>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</si>
  <si>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</si>
  <si>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</si>
  <si>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</si>
  <si>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</si>
  <si>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</si>
  <si>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</si>
  <si>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</si>
  <si>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</si>
  <si>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</si>
  <si>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</si>
  <si>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</si>
  <si>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</si>
  <si>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</si>
  <si>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</si>
  <si>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</si>
  <si>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</si>
  <si>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</si>
  <si>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</si>
  <si>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</si>
  <si>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</si>
  <si>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</si>
  <si>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</si>
  <si>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</si>
  <si>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</si>
  <si>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</si>
  <si>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</si>
  <si>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</si>
  <si>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</si>
  <si>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</si>
  <si>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</si>
  <si>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</si>
  <si>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</si>
  <si>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</si>
  <si>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</si>
  <si>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</si>
  <si>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</si>
  <si>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</si>
  <si>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</si>
  <si>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</si>
  <si>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</si>
  <si>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</si>
  <si>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</si>
  <si>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</si>
  <si>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</si>
  <si>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</si>
  <si>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</si>
  <si>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</si>
  <si>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</si>
  <si>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</si>
  <si>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</si>
  <si>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</si>
  <si>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</si>
  <si>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</si>
  <si>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</si>
  <si>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</si>
  <si>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</si>
  <si>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</si>
  <si>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</si>
  <si>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</si>
  <si>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</si>
  <si>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</si>
  <si>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</si>
  <si>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</si>
  <si>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</si>
  <si>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</si>
  <si>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</si>
  <si>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</si>
  <si>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</si>
  <si>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</si>
  <si>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</si>
  <si>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</si>
  <si>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</si>
  <si>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</si>
  <si>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</si>
  <si>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</si>
  <si>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</si>
  <si>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</si>
  <si>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</si>
  <si>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</si>
  <si>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</si>
  <si>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</si>
  <si>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</si>
  <si>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</si>
  <si>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</si>
  <si>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</si>
  <si>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</si>
  <si>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</si>
  <si>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</si>
  <si>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</si>
  <si>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</si>
  <si>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</si>
  <si>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</si>
  <si>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</si>
  <si>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</si>
  <si>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</si>
  <si>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</si>
  <si>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</si>
  <si>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</si>
  <si>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</si>
  <si>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</si>
  <si>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</si>
  <si>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</si>
  <si>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</si>
  <si>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</si>
  <si>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</si>
  <si>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</si>
  <si>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</si>
  <si>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</si>
  <si>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</si>
  <si>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</si>
  <si>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</si>
  <si>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</si>
  <si>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</si>
  <si>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</si>
  <si>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</si>
  <si>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</si>
  <si>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</si>
  <si>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</si>
  <si>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</si>
  <si>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</si>
  <si>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</si>
  <si>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</si>
  <si>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</si>
  <si>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</si>
  <si>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</si>
  <si>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</si>
  <si>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</si>
  <si>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</si>
  <si>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</si>
  <si>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</si>
  <si>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</si>
  <si>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</si>
  <si>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</si>
  <si>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</si>
  <si>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</si>
  <si>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</si>
  <si>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</si>
  <si>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</si>
  <si>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</si>
  <si>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</si>
  <si>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</si>
  <si>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</si>
  <si>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</si>
  <si>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</si>
  <si>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</si>
  <si>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</si>
  <si>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</si>
  <si>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</si>
  <si>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</si>
  <si>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</si>
  <si>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</si>
  <si>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</si>
  <si>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</si>
  <si>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</si>
  <si>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</si>
  <si>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</si>
  <si>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</si>
  <si>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</si>
  <si>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</si>
  <si>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</si>
  <si>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</si>
  <si>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</si>
  <si>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</si>
  <si>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</si>
  <si>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</si>
  <si>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</si>
  <si>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</si>
  <si>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</si>
  <si>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</si>
  <si>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</si>
  <si>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</si>
  <si>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</si>
  <si>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</si>
  <si>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</si>
  <si>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</si>
  <si>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</si>
  <si>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</si>
  <si>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</si>
  <si>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</si>
  <si>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</si>
  <si>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</si>
  <si>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</si>
  <si>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</si>
  <si>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</si>
  <si>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</si>
  <si>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</si>
  <si>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</si>
  <si>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</si>
  <si>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</si>
  <si>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</si>
  <si>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</si>
  <si>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</si>
  <si>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</si>
  <si>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</si>
  <si>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</si>
  <si>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</si>
  <si>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</si>
  <si>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</si>
  <si>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</si>
  <si>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</si>
  <si>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</si>
  <si>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</si>
  <si>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</si>
  <si>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</si>
  <si>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</si>
  <si>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</si>
  <si>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</si>
  <si>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</si>
  <si>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</si>
  <si>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</si>
  <si>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</si>
  <si>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</si>
  <si>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</si>
  <si>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</si>
  <si>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</si>
  <si>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</si>
  <si>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</si>
  <si>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</si>
  <si>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</si>
  <si>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</si>
  <si>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</si>
  <si>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</si>
  <si>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</si>
  <si>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</si>
  <si>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</si>
  <si>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</si>
  <si>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</si>
  <si>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</si>
  <si>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</si>
  <si>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</si>
  <si>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</si>
  <si>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</si>
  <si>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</si>
  <si>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</si>
  <si>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</si>
  <si>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</si>
  <si>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</si>
  <si>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</si>
  <si>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</si>
  <si>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</si>
  <si>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</si>
  <si>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</si>
  <si>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</si>
  <si>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</si>
  <si>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</si>
  <si>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</si>
  <si>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</si>
  <si>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</si>
  <si>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</si>
  <si>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</si>
  <si>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</si>
  <si>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</si>
  <si>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</si>
  <si>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</si>
  <si>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</si>
  <si>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</si>
  <si>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</si>
  <si>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</si>
  <si>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</si>
  <si>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</si>
  <si>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</si>
  <si>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</si>
  <si>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</si>
  <si>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</si>
  <si>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</si>
  <si>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</si>
  <si>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</si>
  <si>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</si>
  <si>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</si>
  <si>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</si>
  <si>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</si>
  <si>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</si>
  <si>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</si>
  <si>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</si>
  <si>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</si>
  <si>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</si>
  <si>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</si>
  <si>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</si>
  <si>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</si>
  <si>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</si>
  <si>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</si>
  <si>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</si>
  <si>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</si>
  <si>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</si>
  <si>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</si>
  <si>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</si>
  <si>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</si>
  <si>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</si>
  <si>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</si>
  <si>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</si>
  <si>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</si>
  <si>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</si>
  <si>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</si>
  <si>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</si>
  <si>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</si>
  <si>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</si>
  <si>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</si>
  <si>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</si>
  <si>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</si>
  <si>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</si>
  <si>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</si>
  <si>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</si>
  <si>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</si>
  <si>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</si>
  <si>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</si>
  <si>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</si>
  <si>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</si>
  <si>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</si>
  <si>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</si>
  <si>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</si>
  <si>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</si>
  <si>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</si>
  <si>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</si>
  <si>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</si>
  <si>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</si>
  <si>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</si>
  <si>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</si>
  <si>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</si>
  <si>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</si>
  <si>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</si>
  <si>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</si>
  <si>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</si>
  <si>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</si>
  <si>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</si>
  <si>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</si>
  <si>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</si>
  <si>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</si>
  <si>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</si>
  <si>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</si>
  <si>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</si>
  <si>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</si>
  <si>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</si>
  <si>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</si>
  <si>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</si>
  <si>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</si>
  <si>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</si>
  <si>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</si>
  <si>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</si>
  <si>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</si>
  <si>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</si>
  <si>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</si>
  <si>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</si>
  <si>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</si>
  <si>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</si>
  <si>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</si>
  <si>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</si>
  <si>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</si>
  <si>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</si>
  <si>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</si>
  <si>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</si>
  <si>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</si>
  <si>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</si>
  <si>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</si>
  <si>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</si>
  <si>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</si>
  <si>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</si>
  <si>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</si>
  <si>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</si>
  <si>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</si>
  <si>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</si>
  <si>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</si>
  <si>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</si>
  <si>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</si>
  <si>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</si>
  <si>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</si>
  <si>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</si>
  <si>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</si>
  <si>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</si>
  <si>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</si>
  <si>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</si>
  <si>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</si>
  <si>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</si>
  <si>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</si>
  <si>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</si>
  <si>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</si>
  <si>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</si>
  <si>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</si>
  <si>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</si>
  <si>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</si>
  <si>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</si>
  <si>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</si>
  <si>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</si>
  <si>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</si>
  <si>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</si>
  <si>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</si>
  <si>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</si>
  <si>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</si>
  <si>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</si>
  <si>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</si>
  <si>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</si>
  <si>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</si>
  <si>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</si>
  <si>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</si>
  <si>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</si>
  <si>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</si>
  <si>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</si>
  <si>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</si>
  <si>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</si>
  <si>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</si>
  <si>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</si>
  <si>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</si>
  <si>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</si>
  <si>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</si>
  <si>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</si>
  <si>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</si>
  <si>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</si>
  <si>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</si>
  <si>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</si>
  <si>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</si>
  <si>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</si>
  <si>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</si>
  <si>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</si>
  <si>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</si>
  <si>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</si>
  <si>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</si>
  <si>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</si>
  <si>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</si>
  <si>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</si>
  <si>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</si>
  <si>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</si>
  <si>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</si>
  <si>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</si>
  <si>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</si>
  <si>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</si>
  <si>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</si>
  <si>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</si>
  <si>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</si>
  <si>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</si>
  <si>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</si>
  <si>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</si>
  <si>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</si>
  <si>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</si>
  <si>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</si>
  <si>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</si>
  <si>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</si>
  <si>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</si>
  <si>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</si>
  <si>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</si>
  <si>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</si>
  <si>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</si>
  <si>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</si>
  <si>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</si>
  <si>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</si>
  <si>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</si>
  <si>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</si>
  <si>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</si>
  <si>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</si>
  <si>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</si>
  <si>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</si>
  <si>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</si>
  <si>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</si>
  <si>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</si>
  <si>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</si>
  <si>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</si>
  <si>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</si>
  <si>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</si>
  <si>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</si>
  <si>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</si>
  <si>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</si>
  <si>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</si>
  <si>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</si>
  <si>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</si>
  <si>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</si>
  <si>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</si>
  <si>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</si>
  <si>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</si>
  <si>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</si>
  <si>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</si>
  <si>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</si>
  <si>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</si>
  <si>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</si>
  <si>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</si>
  <si>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</si>
  <si>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</si>
  <si>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</si>
  <si>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</si>
  <si>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</si>
  <si>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</si>
  <si>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</si>
  <si>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</si>
  <si>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</si>
  <si>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</si>
  <si>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</si>
  <si>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</si>
  <si>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</si>
  <si>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</si>
  <si>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</si>
  <si>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</si>
  <si>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</si>
  <si>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</si>
  <si>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</si>
  <si>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</si>
  <si>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</si>
  <si>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</si>
  <si>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</si>
  <si>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</si>
  <si>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</si>
  <si>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</si>
  <si>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</si>
  <si>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</si>
  <si>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</si>
  <si>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</si>
  <si>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</si>
  <si>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</si>
  <si>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</si>
  <si>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</si>
  <si>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</si>
  <si>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</si>
  <si>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</si>
  <si>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</si>
  <si>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</si>
  <si>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</si>
  <si>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</si>
  <si>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</si>
  <si>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</si>
  <si>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</si>
  <si>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</si>
  <si>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</si>
  <si>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</si>
  <si>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</si>
  <si>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</si>
  <si>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</si>
  <si>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</si>
  <si>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</si>
  <si>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</si>
  <si>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</si>
  <si>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</si>
  <si>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</si>
  <si>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</si>
  <si>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</si>
  <si>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</si>
  <si>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</si>
  <si>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</si>
  <si>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</si>
  <si>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</si>
  <si>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</si>
  <si>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</si>
  <si>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</si>
  <si>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</si>
  <si>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</si>
  <si>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</si>
  <si>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</si>
  <si>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</si>
  <si>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</si>
  <si>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</si>
  <si>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</si>
  <si>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</si>
  <si>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</si>
  <si>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</si>
  <si>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</si>
  <si>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</si>
  <si>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</si>
  <si>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</si>
  <si>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</si>
  <si>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</si>
  <si>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</si>
  <si>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</si>
  <si>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</si>
  <si>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</si>
  <si>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</si>
  <si>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</si>
  <si>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</si>
  <si>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</si>
  <si>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</si>
  <si>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</si>
  <si>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</si>
  <si>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</si>
  <si>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</si>
  <si>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</si>
  <si>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</si>
  <si>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</si>
  <si>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</si>
  <si>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</si>
  <si>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</si>
  <si>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</si>
  <si>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</si>
  <si>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</si>
  <si>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</si>
  <si>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</si>
  <si>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</si>
  <si>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</si>
  <si>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</si>
  <si>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</si>
  <si>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</si>
  <si>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</si>
  <si>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</si>
  <si>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</si>
  <si>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</si>
  <si>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</si>
  <si>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</si>
  <si>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</si>
  <si>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</si>
  <si>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</si>
  <si>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</si>
  <si>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</si>
  <si>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</si>
  <si>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</si>
  <si>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</si>
  <si>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</si>
  <si>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</si>
  <si>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</si>
  <si>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</si>
  <si>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</si>
  <si>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</si>
  <si>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</si>
  <si>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</si>
  <si>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</si>
  <si>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</si>
  <si>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</si>
  <si>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</si>
  <si>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</si>
  <si>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</si>
  <si>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</si>
  <si>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</si>
  <si>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</si>
  <si>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</si>
  <si>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</si>
  <si>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</si>
  <si>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</si>
  <si>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</si>
  <si>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</si>
  <si>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</si>
  <si>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</si>
  <si>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</si>
  <si>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</si>
  <si>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</si>
  <si>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</si>
  <si>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</si>
  <si>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</si>
  <si>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</si>
  <si>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</si>
  <si>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</si>
  <si>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</si>
  <si>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</si>
  <si>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</si>
  <si>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</si>
  <si>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</si>
  <si>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</si>
  <si>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</si>
  <si>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</si>
  <si>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</si>
  <si>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</si>
  <si>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</si>
  <si>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</si>
  <si>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</si>
  <si>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</si>
  <si>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</si>
  <si>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</si>
  <si>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</si>
  <si>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</si>
  <si>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</si>
  <si>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</si>
  <si>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</si>
  <si>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</si>
  <si>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</si>
  <si>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</si>
  <si>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</si>
  <si>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</si>
  <si>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</si>
  <si>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</si>
  <si>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</si>
  <si>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</si>
  <si>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</si>
  <si>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</si>
  <si>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</si>
  <si>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</si>
  <si>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</si>
  <si>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</si>
  <si>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</si>
  <si>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</si>
  <si>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</si>
  <si>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</si>
  <si>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</si>
  <si>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</si>
  <si>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</si>
  <si>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</si>
  <si>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</si>
  <si>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</si>
  <si>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</si>
  <si>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</si>
  <si>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</si>
  <si>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</si>
  <si>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</si>
  <si>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</si>
  <si>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</si>
  <si>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</si>
  <si>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</si>
  <si>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</si>
  <si>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</si>
  <si>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</si>
  <si>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</si>
  <si>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</si>
  <si>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</si>
  <si>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</si>
  <si>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</si>
  <si>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</si>
  <si>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</si>
  <si>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</si>
  <si>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</si>
  <si>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</si>
  <si>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</si>
  <si>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</si>
  <si>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</si>
  <si>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</si>
  <si>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</si>
  <si>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</si>
  <si>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</si>
  <si>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</si>
  <si>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</si>
  <si>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</si>
  <si>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</si>
  <si>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</si>
  <si>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</si>
  <si>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</si>
  <si>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</si>
  <si>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</si>
  <si>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</si>
  <si>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</si>
  <si>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</si>
  <si>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</si>
  <si>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</si>
  <si>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</si>
  <si>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</si>
  <si>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</si>
  <si>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</si>
  <si>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</si>
  <si>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</si>
  <si>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</si>
  <si>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</si>
  <si>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</si>
  <si>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</si>
  <si>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</si>
  <si>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</si>
  <si>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</si>
  <si>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</si>
  <si>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</si>
  <si>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</si>
  <si>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</si>
  <si>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</si>
  <si>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</si>
  <si>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</si>
  <si>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</si>
  <si>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</si>
  <si>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</si>
  <si>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</si>
  <si>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</si>
  <si>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</si>
  <si>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</si>
  <si>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</si>
  <si>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</si>
  <si>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</si>
  <si>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</si>
  <si>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</si>
  <si>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</si>
  <si>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</si>
  <si>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</si>
  <si>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</si>
  <si>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</si>
  <si>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</si>
  <si>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</si>
  <si>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</si>
  <si>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</si>
  <si>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</si>
  <si>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</si>
  <si>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</si>
  <si>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</si>
  <si>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</si>
  <si>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</si>
  <si>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</si>
  <si>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</si>
  <si>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</si>
  <si>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</si>
  <si>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</si>
  <si>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</si>
  <si>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</si>
  <si>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</si>
  <si>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</si>
  <si>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</si>
  <si>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</si>
  <si>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</si>
  <si>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</si>
  <si>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</si>
  <si>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</si>
  <si>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</si>
  <si>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</si>
  <si>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</si>
  <si>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</si>
  <si>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</si>
  <si>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</si>
  <si>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</si>
  <si>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</si>
  <si>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</si>
  <si>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</si>
  <si>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</si>
  <si>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</si>
  <si>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</si>
  <si>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</si>
  <si>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</si>
  <si>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</si>
  <si>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</si>
  <si>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</si>
  <si>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</si>
  <si>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</si>
  <si>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</si>
  <si>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</si>
  <si>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</si>
  <si>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</si>
  <si>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</si>
  <si>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</si>
  <si>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</si>
  <si>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</si>
  <si>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</si>
  <si>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</si>
  <si>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</si>
  <si>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</si>
  <si>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</si>
  <si>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</si>
  <si>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</si>
  <si>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</si>
  <si>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</si>
  <si>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</si>
  <si>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</si>
  <si>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</si>
  <si>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</si>
  <si>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</si>
  <si>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</si>
  <si>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</si>
  <si>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</si>
  <si>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</si>
  <si>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</si>
  <si>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</si>
  <si>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</si>
  <si>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</si>
  <si>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</si>
  <si>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</si>
  <si>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</si>
  <si>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</si>
  <si>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</si>
  <si>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</si>
  <si>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</si>
  <si>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</si>
  <si>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</si>
  <si>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</si>
  <si>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</si>
  <si>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</si>
  <si>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</si>
  <si>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</si>
  <si>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</si>
  <si>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</si>
  <si>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</si>
  <si>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</si>
  <si>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</si>
  <si>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</si>
  <si>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</si>
  <si>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</si>
  <si>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</si>
  <si>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</si>
  <si>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</si>
  <si>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</si>
  <si>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</si>
  <si>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</si>
  <si>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</si>
  <si>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</si>
  <si>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</si>
  <si>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</si>
  <si>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</si>
  <si>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</si>
  <si>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</si>
  <si>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</si>
  <si>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</si>
  <si>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</si>
  <si>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</si>
  <si>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</si>
  <si>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</si>
  <si>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</si>
  <si>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</si>
  <si>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</si>
  <si>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</si>
  <si>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</si>
  <si>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</si>
  <si>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</si>
  <si>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</si>
  <si>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</si>
  <si>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</si>
  <si>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</si>
  <si>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</si>
  <si>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</si>
  <si>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</si>
  <si>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</si>
  <si>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</si>
  <si>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</si>
  <si>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</si>
  <si>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</si>
  <si>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</si>
  <si>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</si>
  <si>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</si>
  <si>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</si>
  <si>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</si>
  <si>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</si>
  <si>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</si>
  <si>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</si>
  <si>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</si>
  <si>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</si>
  <si>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</si>
  <si>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</si>
  <si>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</si>
  <si>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</si>
  <si>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</si>
  <si>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</si>
  <si>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</si>
  <si>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</si>
  <si>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</si>
  <si>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</si>
  <si>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</si>
  <si>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</si>
  <si>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</si>
  <si>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</si>
  <si>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</si>
  <si>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</si>
  <si>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</si>
  <si>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</si>
  <si>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</si>
  <si>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</si>
  <si>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</si>
  <si>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</si>
  <si>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</si>
  <si>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</si>
  <si>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</si>
  <si>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</si>
  <si>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</si>
  <si>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</si>
  <si>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</si>
  <si>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</si>
  <si>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</si>
  <si>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</si>
  <si>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</si>
  <si>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</si>
  <si>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</si>
  <si>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</si>
  <si>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</si>
  <si>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</si>
  <si>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</si>
  <si>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</si>
  <si>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</si>
  <si>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</si>
  <si>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</si>
  <si>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</si>
  <si>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</si>
  <si>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</si>
  <si>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</si>
  <si>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</si>
  <si>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</si>
  <si>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</si>
  <si>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</si>
  <si>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</si>
  <si>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</si>
  <si>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</si>
  <si>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</si>
  <si>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</si>
  <si>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</si>
  <si>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</si>
  <si>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</si>
  <si>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</si>
  <si>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</si>
  <si>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</si>
  <si>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</si>
  <si>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</si>
  <si>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</si>
  <si>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</si>
  <si>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</si>
  <si>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</si>
  <si>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</si>
  <si>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</si>
  <si>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</si>
  <si>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</si>
  <si>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</si>
  <si>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</si>
  <si>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</si>
  <si>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</si>
  <si>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</si>
  <si>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</si>
  <si>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</si>
  <si>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</si>
  <si>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</si>
  <si>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</si>
  <si>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</si>
  <si>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</si>
  <si>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</si>
  <si>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</si>
  <si>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</si>
  <si>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</si>
  <si>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</si>
  <si>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</si>
  <si>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</si>
  <si>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</si>
  <si>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</si>
  <si>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</si>
  <si>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</si>
  <si>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</si>
  <si>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</si>
  <si>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</si>
  <si>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</si>
  <si>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</si>
  <si>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</si>
  <si>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</si>
  <si>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</si>
  <si>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</si>
  <si>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</si>
  <si>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</si>
  <si>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</si>
  <si>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</si>
  <si>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</si>
  <si>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</si>
  <si>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</si>
  <si>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</si>
  <si>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</si>
  <si>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</si>
  <si>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</si>
  <si>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</si>
  <si>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</si>
  <si>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</si>
  <si>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</si>
  <si>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</si>
  <si>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</si>
  <si>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</si>
  <si>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</si>
  <si>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</si>
  <si>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</si>
  <si>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</si>
  <si>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</si>
  <si>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</si>
  <si>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</si>
  <si>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</si>
  <si>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</si>
  <si>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</si>
  <si>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</si>
  <si>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</si>
  <si>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</si>
  <si>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</si>
  <si>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</si>
  <si>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</si>
  <si>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</si>
  <si>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</si>
  <si>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</si>
  <si>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</si>
  <si>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</si>
  <si>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</si>
  <si>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</si>
  <si>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</si>
  <si>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</si>
  <si>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</si>
  <si>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</si>
  <si>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</si>
  <si>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</si>
  <si>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</si>
  <si>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</si>
  <si>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</si>
  <si>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</si>
  <si>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</si>
  <si>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</si>
  <si>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</si>
  <si>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</si>
  <si>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</si>
  <si>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</si>
  <si>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</si>
  <si>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</si>
  <si>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</si>
  <si>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</si>
  <si>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</si>
  <si>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</si>
  <si>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</si>
  <si>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</si>
  <si>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</si>
  <si>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</si>
  <si>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</si>
  <si>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</si>
  <si>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</si>
  <si>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</si>
  <si>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</si>
  <si>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</si>
  <si>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</si>
  <si>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</si>
  <si>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</si>
  <si>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</si>
  <si>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</si>
  <si>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</si>
  <si>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</si>
  <si>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</si>
  <si>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</si>
  <si>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</si>
  <si>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</si>
  <si>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</si>
  <si>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</si>
  <si>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</si>
  <si>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</si>
  <si>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</si>
  <si>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</si>
  <si>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</si>
  <si>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</si>
  <si>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</si>
  <si>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</si>
  <si>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</si>
  <si>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</si>
  <si>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</si>
  <si>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</si>
  <si>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</si>
  <si>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</si>
  <si>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</si>
  <si>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</si>
  <si>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</si>
  <si>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</si>
  <si>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</si>
  <si>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</si>
  <si>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</si>
  <si>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</si>
  <si>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</si>
  <si>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</si>
  <si>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</si>
  <si>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</si>
  <si>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</si>
  <si>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</si>
  <si>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</si>
  <si>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</si>
  <si>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</si>
  <si>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</si>
  <si>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</si>
  <si>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</si>
  <si>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</si>
  <si>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</si>
  <si>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</si>
  <si>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</si>
  <si>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</si>
  <si>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</si>
  <si>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</si>
  <si>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</si>
  <si>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</si>
  <si>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</si>
  <si>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</si>
  <si>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</si>
  <si>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</si>
  <si>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</si>
  <si>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</si>
  <si>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</si>
  <si>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</si>
  <si>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</si>
  <si>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</si>
  <si>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</si>
  <si>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</si>
  <si>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</si>
  <si>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</si>
  <si>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</si>
  <si>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</si>
  <si>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</si>
  <si>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</si>
  <si>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</si>
  <si>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</si>
  <si>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</si>
  <si>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</si>
  <si>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</si>
  <si>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</si>
  <si>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</si>
  <si>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</si>
  <si>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</si>
  <si>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</si>
  <si>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</si>
  <si>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</si>
  <si>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</si>
  <si>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</si>
  <si>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</si>
  <si>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</si>
  <si>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</si>
  <si>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</si>
  <si>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</si>
  <si>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</si>
  <si>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</si>
  <si>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</si>
  <si>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</si>
  <si>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</si>
  <si>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</si>
  <si>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</si>
  <si>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</si>
  <si>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</si>
  <si>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</si>
  <si>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</si>
  <si>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</si>
  <si>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</si>
  <si>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</si>
  <si>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</si>
  <si>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</si>
  <si>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</si>
  <si>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</si>
  <si>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</si>
  <si>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</si>
  <si>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</si>
  <si>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</si>
  <si>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</si>
  <si>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</si>
  <si>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</si>
  <si>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</si>
  <si>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</si>
  <si>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</si>
  <si>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</si>
  <si>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</si>
  <si>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</si>
  <si>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</si>
  <si>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</si>
  <si>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</si>
  <si>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</si>
  <si>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</si>
  <si>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</si>
  <si>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</si>
  <si>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</si>
  <si>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</si>
  <si>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</si>
  <si>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</si>
  <si>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</si>
  <si>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</si>
  <si>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</si>
  <si>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</si>
  <si>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</si>
  <si>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</si>
  <si>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</si>
  <si>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</si>
  <si>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</si>
  <si>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</si>
  <si>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</si>
  <si>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</si>
  <si>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</si>
  <si>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</si>
  <si>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</si>
  <si>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</si>
  <si>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</si>
  <si>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</si>
  <si>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</si>
  <si>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</si>
  <si>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</si>
  <si>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</si>
  <si>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</si>
  <si>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</si>
  <si>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</si>
  <si>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</si>
  <si>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</si>
  <si>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</si>
  <si>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</si>
  <si>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</si>
  <si>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</si>
  <si>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</si>
  <si>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</si>
  <si>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</si>
  <si>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</si>
  <si>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</si>
  <si>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</si>
  <si>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</si>
  <si>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</si>
  <si>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</si>
  <si>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</si>
  <si>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</si>
  <si>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</si>
  <si>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</si>
  <si>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</si>
  <si>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</si>
  <si>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</si>
  <si>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</si>
  <si>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</si>
  <si>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</si>
  <si>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</si>
  <si>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</si>
  <si>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</si>
  <si>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</si>
  <si>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</si>
  <si>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</si>
  <si>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</si>
  <si>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</si>
  <si>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</si>
  <si>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</si>
  <si>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</si>
  <si>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</si>
  <si>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</si>
  <si>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</si>
  <si>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</si>
  <si>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</si>
  <si>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</si>
  <si>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</si>
  <si>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</si>
  <si>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</si>
  <si>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</si>
  <si>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</si>
  <si>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</si>
  <si>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</si>
  <si>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</si>
  <si>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</si>
  <si>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</si>
  <si>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</si>
  <si>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</si>
  <si>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</si>
  <si>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</si>
  <si>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</si>
  <si>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</si>
  <si>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</si>
  <si>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</si>
  <si>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</si>
  <si>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</si>
  <si>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</si>
  <si>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</si>
  <si>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</si>
  <si>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</si>
  <si>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</si>
  <si>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</si>
  <si>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</si>
  <si>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</si>
  <si>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</si>
  <si>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</si>
  <si>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</si>
  <si>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</si>
  <si>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</si>
  <si>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</si>
  <si>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</si>
  <si>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</si>
  <si>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</si>
  <si>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</si>
  <si>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</si>
  <si>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</si>
  <si>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</si>
  <si>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</si>
  <si>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</si>
  <si>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</si>
  <si>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</si>
  <si>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</si>
  <si>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</si>
  <si>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</si>
  <si>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</si>
  <si>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</si>
  <si>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</si>
  <si>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</si>
  <si>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</si>
  <si>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</si>
  <si>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</si>
  <si>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</si>
  <si>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</si>
  <si>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</si>
  <si>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</si>
  <si>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</si>
  <si>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</si>
  <si>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</si>
  <si>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</si>
  <si>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</si>
  <si>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</si>
  <si>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</si>
  <si>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</si>
  <si>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</si>
  <si>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</si>
  <si>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</si>
  <si>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</si>
  <si>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</si>
  <si>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</si>
  <si>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</si>
  <si>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</si>
  <si>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</si>
  <si>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</si>
  <si>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</si>
  <si>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</si>
  <si>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</si>
  <si>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</si>
  <si>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</si>
  <si>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</si>
  <si>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</si>
  <si>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</si>
  <si>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</si>
  <si>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</si>
  <si>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</si>
  <si>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</si>
  <si>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</si>
  <si>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</si>
  <si>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</si>
  <si>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</si>
  <si>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</si>
  <si>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</si>
  <si>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</si>
  <si>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</si>
  <si>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</si>
  <si>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</si>
  <si>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</si>
  <si>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</si>
  <si>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</si>
  <si>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</si>
  <si>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</si>
  <si>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</si>
  <si>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</si>
  <si>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</si>
  <si>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</si>
  <si>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</si>
  <si>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</si>
  <si>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</si>
  <si>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</si>
  <si>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</si>
  <si>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</si>
  <si>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</si>
  <si>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</si>
  <si>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</si>
  <si>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</si>
  <si>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</si>
  <si>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</si>
  <si>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</si>
  <si>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</si>
  <si>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</si>
  <si>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</si>
  <si>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</si>
  <si>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</si>
  <si>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</si>
  <si>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</si>
  <si>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</si>
  <si>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</si>
  <si>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</si>
  <si>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</si>
  <si>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</si>
  <si>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</si>
  <si>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</si>
  <si>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</si>
  <si>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</si>
  <si>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</si>
  <si>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</si>
  <si>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</si>
  <si>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</si>
  <si>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</si>
  <si>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</si>
  <si>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</si>
  <si>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</si>
  <si>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</si>
  <si>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</si>
  <si>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</si>
  <si>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</si>
  <si>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</si>
  <si>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</si>
  <si>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</si>
  <si>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</si>
  <si>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</si>
  <si>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</si>
  <si>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</si>
  <si>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</si>
  <si>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</si>
  <si>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</si>
  <si>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</si>
  <si>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</si>
  <si>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</si>
  <si>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</si>
  <si>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</si>
  <si>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</si>
  <si>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</si>
  <si>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</si>
  <si>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</si>
  <si>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</si>
  <si>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</si>
  <si>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</si>
  <si>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</si>
  <si>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</si>
  <si>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</si>
  <si>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</si>
  <si>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</si>
  <si>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</si>
  <si>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</si>
  <si>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</si>
  <si>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</si>
  <si>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</si>
  <si>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</si>
  <si>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</si>
  <si>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</si>
  <si>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</si>
  <si>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</si>
  <si>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</si>
  <si>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</si>
  <si>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</si>
  <si>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</si>
  <si>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</si>
  <si>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</si>
  <si>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</si>
  <si>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</si>
  <si>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</si>
  <si>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</si>
  <si>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</si>
  <si>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</si>
  <si>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</si>
  <si>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</si>
  <si>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</si>
  <si>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</si>
  <si>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</si>
  <si>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</si>
  <si>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</si>
  <si>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</si>
  <si>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</si>
  <si>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</si>
  <si>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</si>
  <si>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</si>
  <si>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</si>
  <si>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</si>
  <si>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</si>
  <si>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</si>
  <si>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</si>
  <si>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</si>
  <si>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</si>
  <si>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</si>
  <si>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</si>
  <si>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</si>
  <si>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</si>
  <si>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</si>
  <si>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</si>
  <si>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</si>
  <si>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</si>
  <si>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</si>
  <si>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</si>
  <si>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</si>
  <si>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</si>
  <si>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</si>
  <si>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</si>
  <si>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</si>
  <si>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</si>
  <si>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</si>
  <si>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</si>
  <si>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</si>
  <si>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</si>
  <si>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</si>
  <si>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</si>
  <si>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</si>
  <si>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</si>
  <si>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</si>
  <si>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</si>
  <si>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</si>
  <si>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</si>
  <si>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</si>
  <si>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</si>
  <si>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</si>
  <si>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</si>
  <si>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</si>
  <si>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</si>
  <si>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</si>
  <si>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</si>
  <si>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</si>
  <si>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</si>
  <si>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</si>
  <si>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</si>
  <si>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</si>
  <si>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</si>
  <si>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</si>
  <si>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</si>
  <si>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</si>
  <si>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</si>
  <si>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</si>
  <si>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</si>
  <si>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</si>
  <si>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</si>
  <si>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</si>
  <si>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</si>
  <si>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</si>
  <si>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</si>
  <si>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</si>
  <si>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</si>
  <si>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</si>
  <si>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</si>
  <si>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</si>
  <si>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</si>
  <si>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</si>
  <si>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</si>
  <si>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</si>
  <si>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</si>
  <si>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</si>
  <si>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</si>
  <si>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</si>
  <si>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</si>
  <si>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</si>
  <si>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</si>
  <si>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</si>
  <si>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</si>
  <si>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</si>
  <si>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</si>
  <si>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</si>
  <si>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</si>
  <si>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</si>
  <si>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</si>
  <si>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</si>
  <si>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</si>
  <si>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</si>
  <si>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</si>
  <si>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</si>
  <si>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</si>
  <si>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</si>
  <si>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</si>
  <si>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</si>
  <si>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</si>
  <si>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</si>
  <si>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</si>
  <si>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</si>
  <si>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</si>
  <si>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</si>
  <si>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</si>
  <si>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</si>
  <si>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</si>
  <si>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</si>
  <si>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</si>
  <si>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</si>
  <si>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</si>
  <si>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</si>
  <si>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</si>
  <si>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</si>
  <si>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</si>
  <si>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</si>
  <si>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</si>
  <si>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</si>
  <si>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</si>
  <si>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</si>
  <si>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</si>
  <si>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</si>
  <si>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</si>
  <si>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</si>
  <si>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</si>
  <si>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</si>
  <si>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</si>
  <si>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</si>
  <si>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</si>
  <si>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</si>
  <si>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</si>
  <si>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</si>
  <si>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</si>
  <si>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</si>
  <si>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</si>
  <si>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</si>
  <si>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</si>
  <si>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</si>
  <si>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</si>
  <si>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</si>
  <si>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</si>
  <si>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</si>
  <si>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</si>
  <si>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</si>
  <si>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</si>
  <si>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</si>
  <si>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</si>
  <si>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</si>
  <si>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</si>
  <si>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</si>
  <si>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</si>
  <si>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</si>
  <si>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</si>
  <si>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</si>
  <si>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</si>
  <si>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</si>
  <si>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</si>
  <si>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</si>
  <si>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</si>
  <si>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</si>
  <si>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</si>
  <si>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</si>
  <si>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</si>
  <si>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</si>
  <si>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</si>
  <si>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</si>
  <si>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</si>
  <si>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</si>
  <si>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</si>
  <si>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</si>
  <si>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</si>
  <si>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</si>
  <si>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</si>
  <si>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</si>
  <si>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</si>
  <si>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</si>
  <si>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</si>
  <si>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</si>
  <si>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</si>
  <si>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</si>
  <si>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</si>
  <si>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</si>
  <si>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</si>
  <si>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</si>
  <si>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</si>
  <si>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</si>
  <si>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</si>
  <si>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</si>
  <si>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</si>
  <si>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</si>
  <si>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</si>
  <si>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</si>
  <si>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</si>
  <si>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</si>
  <si>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</si>
  <si>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</si>
  <si>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</si>
  <si>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</si>
  <si>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</si>
  <si>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</si>
  <si>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</si>
  <si>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</si>
  <si>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</si>
  <si>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</si>
  <si>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</si>
  <si>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</si>
  <si>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</si>
  <si>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</si>
  <si>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</si>
  <si>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</si>
  <si>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</si>
  <si>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</si>
  <si>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</si>
  <si>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</si>
  <si>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</si>
  <si>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</si>
  <si>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</si>
  <si>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</si>
  <si>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</si>
  <si>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</si>
  <si>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</si>
  <si>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</si>
  <si>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</si>
  <si>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</si>
  <si>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</si>
  <si>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</si>
  <si>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</si>
  <si>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</si>
  <si>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</si>
  <si>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</si>
  <si>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</si>
  <si>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</si>
  <si>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</si>
  <si>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</si>
  <si>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</si>
  <si>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</si>
  <si>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</si>
  <si>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</si>
  <si>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</si>
  <si>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</si>
  <si>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</si>
  <si>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</si>
  <si>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</si>
  <si>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</si>
  <si>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</si>
  <si>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</si>
  <si>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</si>
  <si>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</si>
  <si>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</si>
  <si>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</si>
  <si>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</si>
  <si>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</si>
  <si>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</si>
  <si>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</si>
  <si>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</si>
  <si>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</si>
  <si>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</si>
  <si>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</si>
  <si>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</si>
  <si>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</si>
  <si>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</si>
  <si>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</si>
  <si>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</si>
  <si>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</si>
  <si>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</si>
  <si>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</si>
  <si>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</si>
  <si>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</si>
  <si>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</si>
  <si>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</si>
  <si>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</si>
  <si>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</si>
  <si>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</si>
  <si>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</si>
  <si>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</si>
  <si>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</si>
  <si>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</si>
  <si>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</si>
  <si>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</si>
  <si>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</si>
  <si>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</si>
  <si>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</si>
  <si>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</si>
  <si>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</si>
  <si>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</si>
  <si>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</si>
  <si>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</si>
  <si>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</si>
  <si>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</si>
  <si>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</si>
  <si>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</si>
  <si>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</si>
  <si>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</si>
  <si>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</si>
  <si>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</si>
  <si>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</si>
  <si>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</si>
  <si>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</si>
  <si>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</si>
  <si>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</si>
  <si>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</si>
  <si>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</si>
  <si>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</si>
  <si>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</si>
  <si>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</si>
  <si>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</si>
  <si>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</si>
  <si>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</si>
  <si>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</si>
  <si>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</si>
  <si>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</si>
  <si>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</si>
  <si>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</si>
  <si>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</si>
  <si>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</si>
  <si>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</si>
  <si>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</si>
  <si>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</si>
  <si>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</si>
  <si>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</si>
  <si>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</si>
  <si>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</si>
  <si>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</si>
  <si>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</si>
  <si>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</si>
  <si>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</si>
  <si>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</si>
  <si>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</si>
  <si>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</si>
  <si>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</si>
  <si>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</si>
  <si>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</si>
  <si>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</si>
  <si>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</si>
  <si>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</si>
  <si>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</si>
  <si>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</si>
  <si>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</si>
  <si>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</si>
  <si>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</si>
  <si>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</si>
  <si>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</si>
  <si>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</si>
  <si>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</si>
  <si>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</si>
  <si>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</si>
  <si>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</si>
  <si>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</si>
  <si>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</si>
  <si>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</si>
  <si>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</si>
  <si>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</si>
  <si>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</si>
  <si>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</si>
  <si>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</si>
  <si>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</si>
  <si>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</si>
  <si>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</si>
  <si>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</si>
  <si>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</si>
  <si>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</si>
  <si>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</si>
  <si>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</si>
  <si>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</si>
  <si>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</si>
  <si>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</si>
  <si>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</si>
  <si>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</si>
  <si>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</si>
  <si>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</si>
  <si>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</si>
  <si>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</si>
  <si>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</si>
  <si>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</si>
  <si>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</si>
  <si>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</si>
  <si>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</si>
  <si>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</si>
  <si>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</si>
  <si>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</si>
  <si>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</si>
  <si>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</si>
  <si>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</si>
  <si>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</si>
  <si>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</si>
  <si>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</si>
  <si>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</si>
  <si>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</si>
  <si>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</si>
  <si>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</si>
  <si>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</si>
  <si>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</si>
  <si>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</si>
  <si>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</si>
  <si>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</si>
  <si>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</si>
  <si>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</si>
  <si>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</si>
  <si>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</si>
  <si>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</si>
  <si>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</si>
  <si>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</si>
  <si>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</si>
  <si>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</si>
  <si>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</si>
  <si>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</si>
  <si>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</si>
  <si>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</si>
  <si>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</si>
  <si>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</si>
  <si>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</si>
  <si>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</si>
  <si>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</si>
  <si>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</si>
  <si>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</si>
  <si>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</si>
  <si>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</si>
  <si>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</si>
  <si>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</si>
  <si>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</si>
  <si>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</si>
  <si>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</si>
  <si>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</si>
  <si>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</si>
  <si>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</si>
  <si>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</si>
  <si>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</si>
  <si>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</si>
  <si>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</si>
  <si>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</si>
  <si>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</si>
  <si>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</si>
  <si>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</si>
  <si>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</si>
  <si>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</si>
  <si>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</si>
  <si>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</si>
  <si>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</si>
  <si>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</si>
  <si>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</si>
  <si>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</si>
  <si>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</si>
  <si>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</si>
  <si>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</si>
  <si>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</si>
  <si>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</si>
  <si>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</si>
  <si>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</si>
  <si>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</si>
  <si>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</si>
  <si>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</si>
  <si>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</si>
  <si>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</si>
  <si>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</si>
  <si>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</si>
  <si>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</si>
  <si>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</si>
  <si>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</si>
  <si>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</si>
  <si>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</si>
  <si>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</si>
  <si>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</si>
  <si>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</si>
  <si>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</si>
  <si>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</si>
  <si>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</si>
  <si>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</si>
  <si>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</si>
  <si>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</si>
  <si>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</si>
  <si>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</si>
  <si>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</si>
  <si>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</si>
  <si>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</si>
  <si>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</si>
  <si>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</si>
  <si>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</si>
  <si>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</si>
  <si>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</si>
  <si>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</si>
  <si>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</si>
  <si>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</si>
  <si>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</si>
  <si>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</si>
  <si>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</si>
  <si>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</si>
  <si>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</si>
  <si>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</si>
  <si>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</si>
  <si>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</si>
  <si>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</si>
  <si>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</si>
  <si>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</si>
  <si>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</si>
  <si>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</si>
  <si>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</si>
  <si>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</si>
  <si>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</si>
  <si>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</si>
  <si>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</si>
  <si>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</si>
  <si>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</si>
  <si>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</si>
  <si>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</si>
  <si>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</si>
  <si>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</si>
  <si>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</si>
  <si>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</si>
  <si>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</si>
  <si>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</si>
  <si>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</si>
  <si>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</si>
  <si>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</si>
  <si>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</si>
  <si>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</si>
  <si>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</si>
  <si>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</si>
  <si>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</si>
  <si>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</si>
  <si>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</si>
  <si>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</si>
  <si>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</si>
  <si>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</si>
  <si>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</si>
  <si>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</si>
  <si>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</si>
  <si>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</si>
  <si>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</si>
  <si>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</si>
  <si>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</si>
  <si>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</si>
  <si>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</si>
  <si>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</si>
  <si>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</si>
  <si>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</si>
  <si>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</si>
  <si>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</si>
  <si>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</si>
  <si>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</si>
  <si>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</si>
  <si>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</si>
  <si>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</si>
  <si>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</si>
  <si>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</si>
  <si>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</si>
  <si>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</si>
  <si>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</si>
  <si>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</si>
  <si>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</si>
  <si>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</si>
  <si>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</si>
  <si>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</si>
  <si>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</si>
  <si>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</si>
  <si>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</si>
  <si>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</si>
  <si>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</si>
  <si>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</si>
  <si>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</si>
  <si>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</si>
  <si>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</si>
  <si>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</si>
  <si>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</si>
  <si>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</si>
  <si>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</si>
  <si>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</si>
  <si>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</si>
  <si>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</si>
  <si>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</si>
  <si>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</si>
  <si>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</si>
  <si>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</si>
  <si>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</si>
  <si>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</si>
  <si>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</si>
  <si>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</si>
  <si>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</si>
  <si>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</si>
  <si>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</si>
  <si>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</si>
  <si>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</si>
  <si>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</si>
  <si>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</si>
  <si>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</si>
  <si>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</si>
  <si>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</si>
  <si>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</si>
  <si>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</si>
  <si>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</si>
  <si>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</si>
  <si>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</si>
  <si>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</si>
  <si>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</si>
  <si>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</si>
  <si>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</si>
  <si>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</si>
  <si>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</si>
  <si>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</si>
  <si>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</si>
  <si>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</si>
  <si>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</si>
  <si>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</si>
  <si>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</si>
  <si>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</si>
  <si>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</si>
  <si>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</si>
  <si>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</si>
  <si>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</si>
  <si>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</si>
  <si>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</si>
  <si>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</si>
  <si>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</si>
  <si>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</si>
  <si>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</si>
  <si>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</si>
  <si>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</si>
  <si>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</si>
  <si>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</si>
  <si>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</si>
  <si>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</si>
  <si>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</si>
  <si>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</si>
  <si>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</si>
  <si>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</si>
  <si>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</si>
  <si>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</si>
  <si>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</si>
  <si>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</si>
  <si>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</si>
  <si>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</si>
  <si>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</si>
  <si>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</si>
  <si>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</si>
  <si>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</si>
  <si>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</si>
  <si>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</si>
  <si>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</si>
  <si>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</si>
  <si>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</si>
  <si>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</si>
  <si>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</si>
  <si>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</si>
  <si>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</si>
  <si>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</si>
  <si>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</si>
  <si>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</si>
  <si>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</si>
  <si>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</si>
  <si>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</si>
  <si>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</si>
  <si>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</si>
  <si>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</si>
  <si>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</si>
  <si>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</si>
  <si>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</si>
  <si>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</si>
  <si>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</si>
  <si>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</si>
  <si>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</si>
  <si>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</si>
  <si>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</si>
  <si>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</si>
  <si>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</si>
  <si>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</si>
  <si>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</si>
  <si>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</si>
  <si>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</si>
  <si>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</si>
  <si>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</si>
  <si>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</si>
  <si>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</si>
  <si>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</si>
  <si>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</si>
  <si>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</si>
  <si>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</si>
  <si>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</si>
  <si>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</si>
  <si>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</si>
  <si>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</si>
  <si>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</si>
  <si>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</si>
  <si>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</si>
  <si>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</si>
  <si>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</si>
  <si>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</si>
  <si>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</si>
  <si>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</si>
  <si>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</si>
  <si>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</si>
  <si>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</si>
  <si>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</si>
  <si>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</si>
  <si>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</si>
  <si>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</si>
  <si>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</si>
  <si>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</si>
  <si>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</si>
  <si>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</si>
  <si>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</si>
  <si>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</si>
  <si>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</si>
  <si>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</si>
  <si>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</si>
  <si>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</si>
  <si>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</si>
  <si>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</si>
  <si>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</si>
  <si>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</si>
  <si>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</si>
  <si>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</si>
  <si>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</si>
  <si>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</si>
  <si>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</si>
  <si>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</si>
  <si>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</si>
  <si>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</si>
  <si>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</si>
  <si>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</si>
  <si>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</si>
  <si>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</si>
  <si>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</si>
  <si>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</si>
  <si>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</si>
  <si>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</si>
  <si>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</si>
  <si>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</si>
  <si>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</si>
  <si>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</si>
  <si>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</si>
  <si>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</si>
  <si>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</si>
  <si>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</si>
  <si>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</si>
  <si>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</si>
  <si>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</si>
  <si>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</si>
  <si>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</si>
  <si>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</si>
  <si>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</si>
  <si>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</si>
  <si>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</si>
  <si>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</si>
  <si>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</si>
  <si>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</si>
  <si>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</si>
  <si>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</si>
  <si>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</si>
  <si>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</si>
  <si>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</si>
  <si>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</si>
  <si>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</si>
  <si>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</si>
  <si>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</si>
  <si>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</si>
  <si>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</si>
  <si>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</si>
  <si>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</si>
  <si>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</si>
  <si>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</si>
  <si>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</si>
  <si>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</si>
  <si>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</si>
  <si>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</si>
  <si>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</si>
  <si>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</si>
  <si>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</si>
  <si>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</si>
  <si>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</si>
  <si>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</si>
  <si>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</si>
  <si>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</si>
  <si>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</si>
  <si>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</si>
  <si>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</si>
  <si>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</si>
  <si>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</si>
  <si>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</si>
  <si>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</si>
  <si>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</si>
  <si>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</si>
  <si>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</si>
  <si>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</si>
  <si>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</si>
  <si>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</si>
  <si>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</si>
  <si>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</si>
  <si>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</si>
  <si>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</si>
  <si>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</si>
  <si>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</si>
  <si>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</si>
  <si>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</si>
  <si>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</si>
  <si>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</si>
  <si>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</si>
  <si>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</si>
  <si>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</si>
  <si>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</si>
  <si>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</si>
  <si>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</si>
  <si>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</si>
  <si>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</si>
  <si>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</si>
  <si>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</si>
  <si>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</si>
  <si>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</si>
  <si>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</si>
  <si>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</si>
  <si>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</si>
  <si>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</si>
  <si>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</si>
  <si>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</si>
  <si>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</si>
  <si>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</si>
  <si>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</si>
  <si>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</si>
  <si>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</si>
  <si>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</si>
  <si>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</si>
  <si>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</si>
  <si>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</si>
  <si>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</si>
  <si>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</si>
  <si>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</si>
  <si>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</si>
  <si>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</si>
  <si>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</si>
  <si>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</si>
  <si>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</si>
  <si>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</si>
  <si>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</si>
  <si>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</si>
  <si>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</si>
  <si>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</si>
  <si>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</si>
  <si>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</si>
  <si>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</si>
  <si>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</si>
  <si>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</si>
  <si>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</si>
  <si>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</si>
  <si>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</si>
  <si>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</si>
  <si>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</si>
  <si>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</si>
  <si>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</si>
  <si>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</si>
  <si>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</si>
  <si>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</si>
  <si>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</si>
  <si>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</si>
  <si>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</si>
  <si>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</si>
  <si>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</si>
  <si>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</si>
  <si>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</si>
  <si>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</si>
  <si>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</si>
  <si>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</si>
  <si>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</si>
  <si>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</si>
  <si>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</si>
  <si>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</si>
  <si>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</si>
  <si>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</si>
  <si>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</si>
  <si>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</si>
  <si>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</si>
  <si>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</si>
  <si>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</si>
  <si>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</si>
  <si>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</si>
  <si>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</si>
  <si>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</si>
  <si>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</si>
  <si>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</si>
  <si>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</si>
  <si>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</si>
  <si>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</si>
  <si>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</si>
  <si>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</si>
  <si>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</si>
  <si>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</si>
  <si>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</si>
  <si>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</si>
  <si>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</si>
  <si>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</si>
  <si>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</si>
  <si>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</si>
  <si>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</si>
  <si>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</si>
  <si>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</si>
  <si>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</si>
  <si>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</si>
  <si>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</si>
  <si>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</si>
  <si>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</si>
  <si>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</si>
  <si>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</si>
  <si>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</si>
  <si>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</si>
  <si>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</si>
  <si>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</si>
  <si>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</si>
  <si>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</si>
  <si>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</si>
  <si>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</si>
  <si>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</si>
  <si>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</si>
  <si>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</si>
  <si>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</si>
  <si>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</si>
  <si>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</si>
  <si>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</si>
  <si>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</si>
  <si>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</si>
  <si>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</si>
  <si>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</si>
  <si>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</si>
  <si>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</si>
  <si>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</si>
  <si>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</si>
  <si>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</si>
  <si>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</si>
  <si>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</si>
  <si>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</si>
  <si>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</si>
  <si>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</si>
  <si>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</si>
  <si>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</si>
  <si>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</si>
  <si>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</si>
  <si>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</si>
  <si>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</si>
  <si>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</si>
  <si>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</si>
  <si>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</si>
  <si>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</si>
  <si>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</si>
  <si>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</si>
  <si>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</si>
  <si>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</si>
  <si>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</si>
  <si>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</si>
  <si>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</si>
  <si>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</si>
  <si>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</si>
  <si>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</si>
  <si>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</si>
  <si>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</si>
  <si>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</si>
  <si>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</si>
  <si>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</si>
  <si>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</si>
  <si>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</si>
  <si>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</si>
  <si>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</si>
  <si>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</si>
  <si>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</si>
  <si>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</si>
  <si>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</si>
  <si>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</si>
  <si>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</si>
  <si>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</si>
  <si>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</si>
  <si>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</si>
  <si>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</si>
  <si>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</si>
  <si>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</si>
  <si>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</si>
  <si>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</si>
  <si>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</si>
  <si>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</si>
  <si>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</si>
  <si>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</si>
  <si>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</si>
  <si>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</si>
  <si>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</si>
  <si>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</si>
  <si>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</si>
  <si>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</si>
  <si>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</si>
  <si>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</si>
  <si>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</si>
  <si>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</si>
  <si>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</si>
  <si>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</si>
  <si>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</si>
  <si>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</si>
  <si>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</si>
  <si>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</si>
  <si>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</si>
  <si>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</si>
  <si>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</si>
  <si>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</si>
  <si>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</si>
  <si>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</si>
  <si>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</si>
  <si>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</si>
  <si>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</si>
  <si>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</si>
  <si>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</si>
  <si>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</si>
  <si>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</si>
  <si>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</si>
  <si>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</si>
  <si>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</si>
  <si>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</si>
  <si>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</si>
  <si>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</si>
  <si>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</si>
  <si>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</si>
  <si>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</si>
  <si>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</si>
  <si>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</si>
  <si>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</si>
  <si>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</si>
  <si>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</si>
  <si>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</si>
  <si>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</si>
  <si>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</si>
  <si>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</si>
  <si>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</si>
  <si>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</si>
  <si>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</si>
  <si>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</si>
  <si>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</si>
  <si>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</si>
  <si>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</si>
  <si>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</si>
  <si>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</si>
  <si>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</si>
  <si>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</si>
  <si>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</si>
  <si>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</si>
  <si>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</si>
  <si>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</si>
  <si>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</si>
  <si>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</si>
  <si>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</si>
  <si>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</si>
  <si>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</si>
  <si>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</si>
  <si>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</si>
  <si>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</si>
  <si>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</si>
  <si>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</si>
  <si>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</si>
  <si>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</si>
  <si>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</si>
  <si>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</si>
  <si>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</si>
  <si>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</si>
  <si>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</si>
  <si>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</si>
  <si>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</si>
  <si>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</si>
  <si>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</si>
  <si>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</si>
  <si>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</si>
  <si>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</si>
  <si>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</si>
  <si>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</si>
  <si>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</si>
  <si>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</si>
  <si>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</si>
  <si>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</si>
  <si>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</si>
  <si>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</si>
  <si>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</si>
  <si>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</si>
  <si>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</si>
  <si>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</si>
  <si>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</si>
  <si>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</si>
  <si>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</si>
  <si>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</si>
  <si>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</si>
  <si>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</si>
  <si>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</si>
  <si>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</si>
  <si>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</si>
  <si>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</si>
  <si>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</si>
  <si>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</si>
  <si>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</si>
  <si>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</si>
  <si>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</si>
  <si>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</si>
  <si>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</si>
  <si>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</si>
  <si>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</si>
  <si>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</si>
  <si>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</si>
  <si>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</si>
  <si>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</si>
  <si>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</si>
  <si>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</si>
  <si>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</si>
  <si>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</si>
  <si>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</si>
  <si>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</si>
  <si>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</si>
  <si>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</si>
  <si>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</si>
  <si>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</si>
  <si>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</si>
  <si>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</si>
  <si>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</si>
  <si>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</si>
  <si>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</si>
  <si>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</si>
  <si>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</si>
  <si>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</si>
  <si>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</si>
  <si>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</si>
  <si>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</si>
  <si>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</si>
  <si>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</si>
  <si>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</si>
  <si>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</si>
  <si>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</si>
  <si>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</si>
  <si>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</si>
  <si>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</si>
  <si>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</si>
  <si>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</si>
  <si>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</si>
  <si>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</si>
  <si>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</si>
  <si>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</si>
  <si>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</si>
  <si>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</si>
  <si>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</si>
  <si>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</si>
  <si>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</si>
  <si>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</si>
  <si>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</si>
  <si>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</si>
  <si>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</si>
  <si>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</si>
  <si>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</si>
  <si>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</si>
  <si>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</si>
  <si>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</si>
  <si>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</si>
  <si>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</si>
  <si>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</si>
  <si>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</si>
  <si>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</si>
  <si>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</si>
  <si>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</si>
  <si>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</si>
  <si>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</si>
  <si>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</si>
  <si>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</si>
  <si>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</si>
  <si>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</si>
  <si>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</si>
  <si>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</si>
  <si>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</si>
  <si>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</si>
  <si>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</si>
  <si>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</si>
  <si>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</si>
  <si>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</si>
  <si>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</si>
  <si>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</si>
  <si>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</si>
  <si>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</si>
  <si>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</si>
  <si>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</si>
  <si>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</si>
  <si>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</si>
  <si>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</si>
  <si>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</si>
  <si>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</si>
  <si>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</si>
  <si>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</si>
  <si>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</si>
  <si>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</si>
  <si>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</si>
  <si>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</si>
  <si>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</si>
  <si>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</si>
  <si>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</si>
  <si>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</si>
  <si>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</si>
  <si>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</si>
  <si>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</si>
  <si>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</si>
  <si>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</si>
  <si>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</si>
  <si>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</si>
  <si>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</si>
  <si>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</si>
  <si>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</si>
  <si>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</si>
  <si>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</si>
  <si>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</si>
  <si>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</si>
  <si>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</si>
  <si>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</si>
  <si>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</si>
  <si>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</si>
  <si>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</si>
  <si>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</si>
  <si>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</si>
  <si>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</si>
  <si>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</si>
  <si>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</si>
  <si>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</si>
  <si>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</si>
  <si>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</si>
  <si>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</si>
  <si>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</si>
  <si>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</si>
  <si>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</si>
  <si>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</si>
  <si>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</si>
  <si>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</si>
  <si>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</si>
  <si>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</si>
  <si>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</si>
  <si>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</si>
  <si>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</si>
  <si>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</si>
  <si>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</si>
  <si>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</si>
  <si>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</si>
  <si>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</si>
  <si>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</si>
  <si>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</si>
  <si>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</si>
  <si>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</si>
  <si>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</si>
  <si>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</si>
  <si>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</si>
  <si>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</si>
  <si>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</si>
  <si>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</si>
  <si>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</si>
  <si>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</si>
  <si>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</si>
  <si>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</si>
  <si>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</si>
  <si>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</si>
  <si>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</si>
  <si>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</si>
  <si>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</si>
  <si>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</si>
  <si>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</si>
  <si>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</si>
  <si>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</si>
  <si>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</si>
  <si>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</si>
  <si>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</si>
  <si>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</si>
  <si>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</si>
  <si>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</si>
  <si>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</si>
  <si>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</si>
  <si>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</si>
  <si>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</si>
  <si>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</si>
  <si>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</si>
  <si>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</si>
  <si>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</si>
  <si>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</si>
  <si>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</si>
  <si>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</si>
  <si>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</si>
  <si>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</si>
  <si>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</si>
  <si>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</si>
  <si>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</si>
  <si>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</si>
  <si>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</si>
  <si>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</si>
  <si>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</si>
  <si>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</si>
  <si>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</si>
  <si>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</si>
  <si>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</si>
  <si>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</si>
  <si>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</si>
  <si>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</si>
  <si>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</si>
  <si>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</si>
  <si>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</si>
  <si>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</si>
  <si>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</si>
  <si>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</si>
  <si>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</si>
  <si>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</si>
  <si>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</si>
  <si>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</si>
  <si>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</si>
  <si>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</si>
  <si>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</si>
  <si>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</si>
  <si>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</si>
  <si>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</si>
  <si>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</si>
  <si>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</si>
  <si>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</si>
  <si>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</si>
  <si>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</si>
  <si>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</si>
  <si>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</si>
  <si>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</si>
  <si>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</si>
  <si>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</si>
  <si>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</si>
  <si>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</si>
  <si>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</si>
  <si>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</si>
  <si>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</si>
  <si>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</si>
  <si>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</si>
  <si>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</si>
  <si>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</si>
  <si>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</si>
  <si>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</si>
  <si>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</si>
  <si>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</si>
  <si>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</si>
  <si>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</si>
  <si>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</si>
  <si>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</si>
  <si>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</si>
  <si>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</si>
  <si>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</si>
  <si>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</si>
  <si>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</si>
  <si>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</si>
  <si>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</si>
  <si>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</si>
  <si>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</si>
  <si>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</si>
  <si>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</si>
  <si>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</si>
  <si>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</si>
  <si>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</si>
  <si>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</si>
  <si>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</si>
  <si>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</si>
  <si>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</si>
  <si>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</si>
  <si>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</si>
  <si>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</si>
  <si>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</si>
  <si>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</si>
  <si>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</si>
  <si>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</si>
  <si>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</si>
  <si>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</si>
  <si>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</si>
  <si>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</si>
  <si>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</si>
  <si>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</si>
  <si>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</si>
  <si>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</si>
  <si>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</si>
  <si>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</si>
  <si>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</si>
  <si>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</si>
  <si>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</si>
  <si>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</si>
  <si>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</si>
  <si>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</si>
  <si>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</si>
  <si>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</si>
  <si>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</si>
  <si>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</si>
  <si>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</si>
  <si>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</si>
  <si>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</si>
  <si>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</si>
  <si>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</si>
  <si>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</si>
  <si>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</si>
  <si>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</si>
  <si>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</si>
  <si>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</si>
  <si>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</si>
  <si>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</si>
  <si>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</si>
  <si>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</si>
  <si>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</si>
  <si>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</si>
  <si>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</si>
  <si>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</si>
  <si>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</si>
  <si>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</si>
  <si>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</si>
  <si>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</si>
  <si>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</si>
  <si>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</si>
  <si>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</si>
  <si>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</si>
  <si>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</si>
  <si>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</si>
  <si>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</si>
  <si>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</si>
  <si>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</si>
  <si>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</si>
  <si>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</si>
  <si>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</si>
  <si>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</si>
  <si>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</si>
  <si>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</si>
  <si>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</si>
  <si>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</si>
  <si>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</si>
  <si>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</si>
  <si>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</si>
  <si>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</si>
  <si>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</si>
  <si>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</si>
  <si>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</si>
  <si>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</si>
  <si>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</si>
  <si>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</si>
  <si>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</si>
  <si>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</si>
  <si>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</si>
  <si>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</si>
  <si>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</si>
  <si>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</si>
  <si>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</si>
  <si>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</si>
  <si>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</si>
  <si>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</si>
  <si>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</si>
  <si>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</si>
  <si>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</si>
  <si>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</si>
  <si>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</si>
  <si>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</si>
  <si>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</si>
  <si>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</si>
  <si>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</si>
  <si>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</si>
  <si>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</si>
  <si>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</si>
  <si>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</si>
  <si>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</si>
  <si>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</si>
  <si>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</si>
  <si>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</si>
  <si>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</si>
  <si>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</si>
  <si>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</si>
  <si>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</si>
  <si>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</si>
  <si>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</si>
  <si>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</si>
  <si>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</si>
  <si>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</si>
  <si>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</si>
  <si>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</si>
  <si>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</si>
  <si>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</si>
  <si>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</si>
  <si>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</si>
  <si>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</si>
  <si>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</si>
  <si>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</si>
  <si>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</si>
  <si>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</si>
  <si>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</si>
  <si>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</si>
  <si>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</si>
  <si>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</si>
  <si>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</si>
  <si>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</si>
  <si>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</si>
  <si>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</si>
  <si>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</si>
  <si>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</si>
  <si>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</si>
  <si>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</si>
  <si>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</si>
  <si>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</si>
  <si>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</si>
  <si>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</si>
  <si>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</si>
  <si>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</si>
  <si>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</si>
  <si>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</si>
  <si>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</si>
  <si>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</si>
  <si>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</si>
  <si>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</si>
  <si>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</si>
  <si>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</si>
  <si>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</si>
  <si>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</si>
  <si>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</si>
  <si>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</si>
  <si>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</si>
  <si>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</si>
  <si>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</si>
  <si>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</si>
  <si>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</si>
  <si>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</si>
  <si>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</si>
  <si>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</si>
  <si>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</si>
  <si>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</si>
  <si>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</si>
  <si>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</si>
  <si>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</si>
  <si>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</si>
  <si>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</si>
  <si>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</si>
  <si>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</si>
  <si>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</si>
  <si>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</si>
  <si>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</si>
  <si>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</si>
  <si>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</si>
  <si>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</si>
  <si>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</si>
  <si>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</si>
  <si>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</si>
  <si>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</si>
  <si>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</si>
  <si>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</si>
  <si>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</si>
  <si>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</si>
  <si>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</si>
  <si>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</si>
  <si>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</si>
  <si>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</si>
  <si>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</si>
  <si>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</si>
  <si>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</si>
  <si>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</si>
  <si>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</si>
  <si>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</si>
  <si>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</si>
  <si>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</si>
  <si>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</si>
  <si>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</si>
  <si>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</si>
  <si>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</si>
  <si>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</si>
  <si>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</si>
  <si>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</si>
  <si>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</si>
  <si>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</si>
  <si>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</si>
  <si>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</si>
  <si>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</si>
  <si>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</si>
  <si>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</si>
  <si>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</si>
  <si>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</si>
  <si>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</si>
  <si>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</si>
  <si>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</si>
  <si>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</si>
  <si>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</si>
  <si>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</si>
  <si>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</si>
  <si>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</si>
  <si>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</si>
  <si>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</si>
  <si>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</si>
  <si>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</si>
  <si>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</si>
  <si>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</si>
  <si>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</si>
  <si>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</si>
  <si>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</si>
  <si>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</si>
  <si>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</si>
  <si>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</si>
  <si>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</si>
  <si>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</si>
  <si>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</si>
  <si>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</si>
  <si>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</si>
  <si>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</si>
  <si>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</si>
  <si>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</si>
  <si>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</si>
  <si>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</si>
  <si>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</si>
  <si>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</si>
  <si>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</si>
  <si>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</si>
  <si>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</si>
  <si>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</si>
  <si>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</si>
  <si>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</si>
  <si>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</si>
  <si>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</si>
  <si>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</si>
  <si>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</si>
  <si>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</si>
  <si>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</si>
  <si>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</si>
  <si>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</si>
  <si>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</si>
  <si>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</si>
  <si>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</si>
  <si>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</si>
  <si>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</si>
  <si>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</si>
  <si>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</si>
  <si>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</si>
  <si>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</si>
  <si>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</si>
  <si>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</si>
  <si>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</si>
  <si>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</si>
  <si>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</si>
  <si>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</si>
  <si>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</si>
  <si>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</si>
  <si>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</si>
  <si>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</si>
  <si>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</si>
  <si>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</si>
  <si>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</si>
  <si>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</si>
  <si>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</si>
  <si>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</si>
  <si>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</si>
  <si>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</si>
  <si>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</si>
  <si>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</si>
  <si>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</si>
  <si>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</si>
  <si>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</si>
  <si>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</si>
  <si>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</si>
  <si>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</si>
  <si>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</si>
  <si>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</si>
  <si>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</si>
  <si>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</si>
  <si>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</si>
  <si>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</si>
  <si>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</si>
  <si>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</si>
  <si>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</si>
  <si>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</si>
  <si>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</si>
  <si>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</si>
  <si>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</si>
  <si>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</si>
  <si>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</si>
  <si>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</si>
  <si>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</si>
  <si>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</si>
  <si>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</si>
  <si>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</si>
  <si>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</si>
  <si>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</si>
  <si>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</si>
  <si>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</si>
  <si>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</si>
  <si>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</si>
  <si>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</si>
  <si>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</si>
  <si>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</si>
  <si>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</si>
  <si>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</si>
  <si>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</si>
  <si>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</si>
  <si>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</si>
  <si>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</si>
  <si>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</si>
  <si>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</si>
  <si>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</si>
  <si>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</si>
  <si>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</si>
  <si>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</si>
  <si>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</si>
  <si>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</si>
  <si>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</si>
  <si>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</si>
  <si>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</si>
  <si>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</si>
  <si>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</si>
  <si>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</si>
  <si>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</si>
  <si>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</si>
  <si>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</si>
  <si>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</si>
  <si>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</si>
  <si>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</si>
  <si>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</si>
  <si>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</si>
  <si>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</si>
  <si>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</si>
  <si>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</si>
  <si>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</si>
  <si>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</si>
  <si>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</si>
  <si>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</si>
  <si>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</si>
  <si>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</si>
  <si>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</si>
  <si>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</si>
  <si>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</si>
  <si>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</si>
  <si>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</si>
  <si>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</si>
  <si>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</si>
  <si>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</si>
  <si>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</si>
  <si>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</si>
  <si>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</si>
  <si>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</si>
  <si>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</si>
  <si>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</si>
  <si>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</si>
  <si>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</si>
  <si>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</si>
  <si>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</si>
  <si>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</si>
  <si>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</si>
  <si>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</si>
  <si>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</si>
  <si>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</si>
  <si>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</si>
  <si>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</si>
  <si>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</si>
  <si>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</si>
  <si>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</si>
  <si>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</si>
  <si>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</si>
  <si>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</si>
  <si>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</si>
  <si>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</si>
  <si>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</si>
  <si>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</si>
  <si>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</si>
  <si>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</si>
  <si>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</si>
  <si>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</si>
  <si>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</si>
  <si>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</si>
  <si>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</si>
  <si>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</si>
  <si>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</si>
  <si>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</si>
  <si>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</si>
  <si>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</si>
  <si>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</si>
  <si>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</si>
  <si>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</si>
  <si>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</si>
  <si>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</si>
  <si>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</si>
  <si>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</si>
  <si>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</si>
  <si>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</si>
  <si>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</si>
  <si>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</si>
  <si>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</si>
  <si>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</si>
  <si>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</si>
  <si>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</si>
  <si>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</si>
  <si>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</si>
  <si>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</si>
  <si>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</si>
  <si>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</si>
  <si>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</si>
  <si>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</si>
  <si>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</si>
  <si>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</si>
  <si>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</si>
  <si>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</si>
  <si>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</si>
  <si>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</si>
  <si>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</si>
  <si>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</si>
  <si>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</si>
  <si>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</si>
  <si>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</si>
  <si>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</si>
  <si>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</si>
  <si>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</si>
  <si>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</si>
  <si>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</si>
  <si>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</si>
  <si>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</si>
  <si>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</si>
  <si>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</si>
  <si>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</si>
  <si>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</si>
  <si>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</si>
  <si>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</si>
  <si>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</si>
  <si>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</si>
  <si>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</si>
  <si>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</si>
  <si>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</si>
  <si>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</si>
  <si>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</si>
  <si>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</si>
  <si>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</si>
  <si>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</si>
  <si>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</si>
  <si>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</si>
  <si>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</si>
  <si>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</si>
  <si>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</si>
  <si>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</si>
  <si>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</si>
  <si>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</si>
  <si>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</si>
  <si>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</si>
  <si>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</si>
  <si>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</si>
  <si>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</si>
  <si>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</si>
  <si>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</si>
  <si>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</si>
  <si>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</si>
  <si>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</si>
  <si>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</si>
  <si>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</si>
  <si>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</si>
  <si>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</si>
  <si>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</si>
  <si>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</si>
  <si>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</si>
  <si>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</si>
  <si>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</si>
  <si>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</si>
  <si>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</si>
  <si>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</si>
  <si>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</si>
  <si>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</si>
  <si>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</si>
  <si>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</si>
  <si>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</si>
  <si>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</si>
  <si>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</si>
  <si>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</si>
  <si>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</si>
  <si>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</si>
  <si>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</si>
  <si>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</si>
  <si>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</si>
  <si>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</si>
  <si>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</si>
  <si>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</si>
  <si>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</si>
  <si>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</si>
  <si>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</si>
  <si>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</si>
  <si>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</si>
  <si>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</si>
  <si>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</si>
  <si>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</si>
  <si>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</si>
  <si>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</si>
  <si>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</si>
  <si>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</si>
  <si>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</si>
  <si>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</si>
  <si>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</si>
  <si>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</si>
  <si>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</si>
  <si>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</si>
  <si>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</si>
  <si>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</si>
  <si>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</si>
  <si>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</si>
  <si>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</si>
  <si>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</si>
  <si>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</si>
  <si>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</si>
  <si>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</si>
  <si>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</si>
  <si>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</si>
  <si>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</si>
  <si>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</si>
  <si>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</si>
  <si>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</si>
  <si>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</si>
  <si>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</si>
  <si>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</si>
  <si>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</si>
  <si>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</si>
  <si>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</si>
  <si>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</si>
  <si>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</si>
  <si>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</si>
  <si>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</si>
  <si>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</si>
  <si>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</si>
  <si>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</si>
  <si>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</si>
  <si>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</si>
  <si>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</si>
  <si>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</si>
  <si>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</si>
  <si>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</si>
  <si>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</si>
  <si>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</si>
  <si>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</si>
  <si>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</si>
  <si>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</si>
  <si>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</si>
  <si>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</si>
  <si>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</si>
  <si>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</si>
  <si>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</si>
  <si>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</si>
  <si>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</si>
  <si>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</si>
  <si>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</si>
  <si>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</si>
  <si>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</si>
  <si>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</si>
  <si>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</si>
  <si>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</si>
  <si>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</si>
  <si>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</si>
  <si>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</si>
  <si>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</si>
  <si>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</si>
  <si>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</si>
  <si>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</si>
  <si>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</si>
  <si>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</si>
  <si>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</si>
  <si>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</si>
  <si>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</si>
  <si>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</si>
  <si>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</si>
  <si>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</si>
  <si>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</si>
  <si>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</si>
  <si>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</si>
  <si>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</si>
  <si>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</si>
  <si>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</si>
  <si>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</si>
  <si>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</si>
  <si>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</si>
  <si>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</si>
  <si>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</si>
  <si>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</si>
  <si>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</si>
  <si>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</si>
  <si>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</si>
  <si>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</si>
  <si>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</si>
  <si>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</si>
  <si>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</si>
  <si>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</si>
  <si>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</si>
  <si>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</si>
  <si>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</si>
  <si>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</si>
  <si>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</si>
  <si>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</si>
  <si>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</si>
  <si>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</si>
  <si>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</si>
  <si>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</si>
  <si>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</si>
  <si>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</si>
  <si>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</si>
  <si>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</si>
  <si>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</si>
  <si>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</si>
  <si>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</si>
  <si>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</si>
  <si>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</si>
  <si>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</si>
  <si>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</si>
  <si>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</si>
  <si>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</si>
  <si>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</si>
  <si>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</si>
  <si>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</si>
  <si>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</si>
  <si>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</si>
  <si>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</si>
  <si>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</si>
  <si>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</si>
  <si>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</si>
  <si>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</si>
  <si>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</si>
  <si>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</si>
  <si>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</si>
  <si>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</si>
  <si>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</si>
  <si>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</si>
  <si>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</si>
  <si>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</si>
  <si>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</si>
  <si>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</si>
  <si>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</si>
  <si>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</si>
  <si>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</si>
  <si>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</si>
  <si>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</si>
  <si>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</si>
  <si>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</si>
  <si>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</si>
  <si>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</si>
  <si>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</si>
  <si>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</si>
  <si>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</si>
  <si>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</si>
  <si>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</si>
  <si>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</si>
  <si>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</si>
  <si>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</si>
  <si>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</si>
  <si>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</si>
  <si>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</si>
  <si>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</si>
  <si>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</si>
  <si>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</si>
  <si>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</si>
  <si>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</si>
  <si>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</si>
  <si>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</si>
  <si>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</si>
  <si>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</si>
  <si>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</si>
  <si>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</si>
  <si>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</si>
  <si>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</si>
  <si>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</si>
  <si>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</si>
  <si>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</si>
  <si>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</si>
  <si>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</si>
  <si>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</si>
  <si>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</si>
  <si>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</si>
  <si>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</si>
  <si>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</si>
  <si>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</si>
  <si>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</si>
  <si>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</si>
  <si>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</si>
  <si>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</si>
  <si>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</si>
  <si>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</si>
  <si>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</si>
  <si>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</si>
  <si>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</si>
  <si>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</si>
  <si>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</si>
  <si>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</si>
  <si>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</si>
  <si>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</si>
  <si>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</si>
  <si>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</si>
  <si>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</si>
  <si>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</si>
  <si>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</si>
  <si>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</si>
  <si>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</si>
  <si>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</si>
  <si>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</si>
  <si>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</si>
  <si>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</si>
  <si>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</si>
  <si>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</si>
  <si>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</si>
  <si>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</si>
  <si>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</si>
  <si>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</si>
  <si>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</si>
  <si>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</si>
  <si>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</si>
  <si>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</si>
  <si>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</si>
  <si>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</si>
  <si>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</si>
  <si>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</si>
  <si>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</si>
  <si>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</si>
  <si>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</si>
  <si>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</si>
  <si>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</si>
  <si>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</si>
  <si>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</si>
  <si>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</si>
  <si>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</si>
  <si>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</si>
  <si>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</si>
  <si>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</si>
  <si>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</si>
  <si>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</si>
  <si>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</si>
  <si>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</si>
  <si>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</si>
  <si>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</si>
  <si>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</si>
  <si>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</si>
  <si>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</si>
  <si>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</si>
  <si>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</si>
  <si>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</si>
  <si>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</si>
  <si>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</si>
  <si>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</si>
  <si>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</si>
  <si>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</si>
  <si>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</si>
  <si>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</si>
  <si>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</si>
  <si>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</si>
  <si>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</si>
  <si>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</si>
  <si>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</si>
  <si>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</si>
  <si>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</si>
  <si>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</si>
  <si>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</si>
  <si>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</si>
  <si>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</si>
  <si>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</si>
  <si>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</si>
  <si>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</si>
  <si>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</si>
  <si>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</si>
  <si>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</si>
  <si>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</si>
  <si>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</si>
  <si>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</si>
  <si>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</si>
  <si>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</si>
  <si>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</si>
  <si>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</si>
  <si>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</si>
  <si>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</si>
  <si>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</si>
  <si>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</si>
  <si>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</si>
  <si>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</si>
  <si>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</si>
  <si>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</si>
  <si>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</si>
  <si>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</si>
  <si>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</si>
  <si>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</si>
  <si>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</si>
  <si>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</si>
  <si>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</si>
  <si>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</si>
  <si>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</si>
  <si>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</si>
  <si>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</si>
  <si>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</si>
  <si>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</si>
  <si>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</si>
  <si>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</si>
  <si>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</si>
  <si>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</si>
  <si>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</si>
  <si>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</si>
  <si>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</si>
  <si>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</si>
  <si>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</si>
  <si>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</si>
  <si>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</si>
  <si>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</si>
  <si>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</si>
  <si>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</si>
  <si>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</si>
  <si>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</si>
  <si>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</si>
  <si>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</si>
  <si>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</si>
  <si>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</si>
  <si>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</si>
  <si>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</si>
  <si>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</si>
  <si>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</si>
  <si>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</si>
  <si>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</si>
  <si>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</si>
  <si>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</si>
  <si>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</si>
  <si>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</si>
  <si>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</si>
  <si>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</si>
  <si>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</si>
  <si>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</si>
  <si>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</si>
  <si>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</si>
  <si>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</si>
  <si>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</si>
  <si>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</si>
  <si>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</si>
  <si>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</si>
  <si>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</si>
  <si>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</si>
  <si>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</si>
  <si>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</si>
  <si>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</si>
  <si>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</si>
  <si>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</si>
  <si>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</si>
  <si>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</si>
  <si>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</si>
  <si>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</si>
  <si>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</si>
  <si>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</si>
  <si>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</si>
  <si>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</si>
  <si>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</si>
  <si>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</si>
  <si>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</si>
  <si>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</si>
  <si>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</si>
  <si>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</si>
  <si>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</si>
  <si>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</si>
  <si>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</si>
  <si>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</si>
  <si>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</si>
  <si>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</si>
  <si>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</si>
  <si>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</si>
  <si>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</si>
  <si>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</si>
  <si>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</si>
  <si>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</si>
  <si>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</si>
  <si>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</si>
  <si>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</si>
  <si>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</si>
  <si>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</si>
  <si>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</si>
  <si>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</si>
  <si>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</si>
  <si>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</si>
  <si>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</si>
  <si>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</si>
  <si>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</si>
  <si>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</si>
  <si>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</si>
  <si>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</si>
  <si>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</si>
  <si>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</si>
  <si>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</si>
  <si>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</si>
  <si>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</si>
  <si>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</si>
  <si>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</si>
  <si>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</si>
  <si>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</si>
  <si>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</si>
  <si>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</si>
  <si>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</si>
  <si>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</si>
  <si>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</si>
  <si>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</si>
  <si>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</si>
  <si>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</si>
  <si>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</si>
  <si>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</si>
  <si>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</si>
  <si>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</si>
  <si>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</si>
  <si>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</si>
  <si>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</si>
  <si>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</si>
  <si>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</si>
  <si>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</si>
  <si>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</si>
  <si>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</si>
  <si>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</si>
  <si>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</si>
  <si>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</si>
  <si>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</si>
  <si>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</si>
  <si>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</si>
  <si>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</si>
  <si>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</si>
  <si>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</si>
  <si>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</si>
  <si>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</si>
  <si>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</si>
  <si>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</si>
  <si>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</si>
  <si>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</si>
  <si>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</si>
  <si>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</si>
  <si>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</si>
  <si>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</si>
  <si>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</si>
  <si>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</si>
  <si>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</si>
  <si>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</si>
  <si>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</si>
  <si>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</si>
  <si>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</si>
  <si>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</si>
  <si>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</si>
  <si>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</si>
  <si>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</si>
  <si>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</si>
  <si>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</si>
  <si>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</si>
  <si>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</si>
  <si>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</si>
  <si>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</si>
  <si>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</si>
  <si>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</si>
  <si>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</si>
  <si>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</si>
  <si>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</si>
  <si>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</si>
  <si>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</si>
  <si>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</si>
  <si>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</si>
  <si>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</si>
  <si>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</si>
  <si>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</si>
  <si>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</si>
  <si>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</si>
  <si>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</si>
  <si>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</si>
  <si>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</si>
  <si>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</si>
  <si>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</si>
  <si>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</si>
  <si>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</si>
  <si>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</si>
  <si>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</si>
  <si>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</si>
  <si>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</si>
  <si>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</si>
  <si>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</si>
  <si>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</si>
  <si>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</si>
  <si>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</si>
  <si>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</si>
  <si>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</si>
  <si>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</si>
  <si>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</si>
  <si>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</si>
  <si>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</si>
  <si>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</si>
  <si>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</si>
  <si>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</si>
  <si>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</si>
  <si>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</si>
  <si>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</si>
  <si>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</si>
  <si>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</si>
  <si>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</si>
  <si>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</si>
  <si>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</si>
  <si>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</si>
  <si>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</si>
  <si>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</si>
  <si>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</si>
  <si>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</si>
  <si>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</si>
  <si>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</si>
  <si>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</si>
  <si>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</si>
  <si>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</si>
  <si>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</si>
  <si>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</si>
  <si>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</si>
  <si>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</si>
  <si>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</si>
  <si>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</si>
  <si>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</si>
  <si>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</si>
  <si>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</si>
  <si>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</si>
  <si>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</si>
  <si>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</si>
  <si>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</si>
  <si>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</si>
  <si>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</si>
  <si>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</si>
  <si>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</si>
  <si>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</si>
  <si>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</si>
  <si>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</si>
  <si>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</si>
  <si>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</si>
  <si>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</si>
  <si>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</si>
  <si>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</si>
  <si>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</si>
  <si>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</si>
  <si>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</si>
  <si>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</si>
  <si>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</si>
  <si>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</si>
  <si>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</si>
  <si>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</si>
  <si>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</si>
  <si>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</si>
  <si>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</si>
  <si>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</si>
  <si>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</si>
  <si>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</si>
  <si>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</si>
  <si>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</si>
  <si>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</si>
  <si>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</si>
  <si>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</si>
  <si>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</si>
  <si>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</si>
  <si>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</si>
  <si>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</si>
  <si>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</si>
  <si>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</si>
  <si>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</si>
  <si>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</si>
  <si>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</si>
  <si>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</si>
  <si>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</si>
  <si>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</si>
  <si>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</si>
  <si>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</si>
  <si>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</si>
  <si>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</si>
  <si>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</si>
  <si>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</si>
  <si>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</si>
  <si>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</si>
  <si>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</si>
  <si>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</si>
  <si>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</si>
  <si>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</si>
  <si>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</si>
  <si>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</si>
  <si>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</si>
  <si>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</si>
  <si>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</si>
  <si>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</si>
  <si>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</si>
  <si>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</si>
  <si>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</si>
  <si>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</si>
  <si>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</si>
  <si>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</si>
  <si>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</si>
  <si>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</si>
  <si>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</si>
  <si>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</si>
  <si>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</si>
  <si>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</si>
  <si>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</si>
  <si>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</si>
  <si>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</si>
  <si>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</si>
  <si>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</si>
  <si>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</si>
  <si>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</si>
  <si>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</si>
  <si>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</si>
  <si>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</si>
  <si>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</si>
  <si>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</si>
  <si>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</si>
  <si>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</si>
  <si>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</si>
  <si>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</si>
  <si>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</si>
  <si>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</si>
  <si>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</si>
  <si>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</si>
  <si>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</si>
  <si>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</si>
  <si>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</si>
  <si>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</si>
  <si>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</si>
  <si>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</si>
  <si>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</si>
  <si>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</si>
  <si>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</si>
  <si>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</si>
  <si>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</si>
  <si>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</si>
  <si>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</si>
  <si>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</si>
  <si>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</si>
  <si>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</si>
  <si>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</si>
  <si>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</si>
  <si>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</si>
  <si>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</si>
  <si>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</si>
  <si>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</si>
  <si>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</si>
  <si>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</si>
  <si>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</si>
  <si>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</si>
  <si>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</si>
  <si>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</si>
  <si>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</si>
  <si>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</si>
  <si>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</si>
  <si>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</si>
  <si>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</si>
  <si>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</si>
  <si>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</si>
  <si>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</si>
  <si>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</si>
  <si>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</si>
  <si>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</si>
  <si>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</si>
  <si>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</si>
  <si>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</si>
  <si>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</si>
  <si>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</si>
  <si>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</si>
  <si>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</si>
  <si>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</si>
  <si>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</si>
  <si>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</si>
  <si>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</si>
  <si>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</si>
  <si>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</si>
  <si>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</si>
  <si>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</si>
  <si>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</si>
  <si>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</si>
  <si>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</si>
  <si>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</si>
  <si>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</si>
  <si>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</si>
  <si>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</si>
  <si>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</si>
  <si>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</si>
  <si>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</si>
  <si>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</si>
  <si>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</si>
  <si>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</si>
  <si>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</si>
  <si>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</si>
  <si>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</si>
  <si>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</si>
  <si>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</si>
  <si>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</si>
  <si>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</si>
  <si>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</si>
  <si>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</si>
  <si>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</si>
  <si>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</si>
  <si>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</si>
  <si>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</si>
  <si>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</si>
  <si>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</si>
  <si>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</si>
  <si>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</si>
  <si>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</si>
  <si>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</si>
  <si>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</si>
  <si>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</si>
  <si>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</si>
  <si>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</si>
  <si>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</si>
  <si>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</si>
  <si>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</si>
  <si>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</si>
  <si>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</si>
  <si>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</si>
  <si>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</si>
  <si>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</si>
  <si>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</si>
  <si>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</si>
  <si>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</si>
  <si>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</si>
  <si>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</si>
  <si>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</si>
  <si>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</si>
  <si>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</si>
  <si>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</si>
  <si>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</si>
  <si>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</si>
  <si>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</si>
  <si>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</si>
  <si>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</si>
  <si>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</si>
  <si>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</si>
  <si>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</si>
  <si>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</si>
  <si>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</si>
  <si>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</si>
  <si>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</si>
  <si>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</si>
  <si>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</si>
  <si>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</si>
  <si>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</si>
  <si>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</si>
  <si>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</si>
  <si>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</si>
  <si>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</si>
  <si>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</si>
  <si>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</si>
  <si>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</si>
  <si>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</si>
  <si>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</si>
  <si>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</si>
  <si>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</si>
  <si>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</si>
  <si>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</si>
  <si>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</si>
  <si>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</si>
  <si>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</si>
  <si>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</si>
  <si>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</si>
  <si>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</si>
  <si>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</si>
  <si>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</si>
  <si>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</si>
  <si>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</si>
  <si>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</si>
  <si>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</si>
  <si>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</si>
  <si>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</si>
  <si>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</si>
  <si>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</si>
  <si>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</si>
  <si>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</si>
  <si>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</si>
  <si>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</si>
  <si>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</si>
  <si>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</si>
  <si>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</si>
  <si>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</si>
  <si>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</si>
  <si>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</si>
  <si>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</si>
  <si>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</si>
  <si>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</si>
  <si>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</si>
  <si>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</si>
  <si>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</si>
  <si>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</si>
  <si>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</si>
  <si>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</si>
  <si>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</si>
  <si>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</si>
  <si>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</si>
  <si>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</si>
  <si>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</si>
  <si>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</si>
  <si>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</si>
  <si>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</si>
  <si>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</si>
  <si>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</si>
  <si>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</si>
  <si>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</si>
  <si>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</si>
  <si>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</si>
  <si>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</si>
  <si>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</si>
  <si>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</si>
  <si>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</si>
  <si>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</si>
  <si>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</si>
  <si>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</si>
  <si>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</si>
  <si>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</si>
  <si>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</si>
  <si>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</si>
  <si>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</si>
  <si>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</si>
  <si>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</si>
  <si>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</si>
  <si>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</si>
  <si>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</si>
  <si>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</si>
  <si>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</si>
  <si>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</si>
  <si>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</si>
  <si>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</si>
  <si>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</si>
  <si>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</si>
  <si>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</si>
  <si>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</si>
  <si>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</si>
  <si>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</si>
  <si>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</si>
  <si>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</si>
  <si>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</si>
  <si>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</si>
  <si>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</si>
  <si>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</si>
  <si>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</si>
  <si>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</si>
  <si>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</si>
  <si>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</si>
  <si>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</si>
  <si>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</si>
  <si>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</si>
  <si>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</si>
  <si>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</si>
  <si>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</si>
  <si>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</si>
  <si>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</si>
  <si>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</si>
  <si>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</si>
  <si>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</si>
  <si>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</si>
  <si>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</si>
  <si>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</si>
  <si>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</si>
  <si>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</si>
  <si>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</si>
  <si>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</si>
  <si>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</si>
  <si>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</si>
  <si>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</si>
  <si>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</si>
  <si>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</si>
  <si>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</si>
  <si>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</si>
  <si>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</si>
  <si>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</si>
  <si>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</si>
  <si>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</si>
  <si>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</si>
  <si>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</si>
  <si>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</si>
  <si>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</si>
  <si>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</si>
  <si>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</si>
  <si>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</si>
  <si>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</si>
  <si>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</si>
  <si>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</si>
  <si>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</si>
  <si>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</si>
  <si>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</si>
  <si>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</si>
  <si>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</si>
  <si>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</si>
  <si>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</si>
  <si>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</si>
  <si>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</si>
  <si>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</si>
  <si>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</si>
  <si>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</si>
  <si>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</si>
  <si>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</si>
  <si>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</si>
  <si>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</si>
  <si>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</si>
  <si>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</si>
  <si>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</si>
  <si>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</si>
  <si>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</si>
  <si>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</si>
  <si>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</si>
  <si>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</si>
  <si>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</si>
  <si>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</si>
  <si>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</si>
  <si>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</si>
  <si>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</si>
  <si>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</si>
  <si>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</si>
  <si>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</si>
  <si>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</si>
  <si>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</si>
  <si>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</si>
  <si>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</si>
  <si>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</si>
  <si>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</si>
  <si>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</si>
  <si>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</si>
  <si>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</si>
  <si>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</si>
  <si>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</si>
  <si>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</si>
  <si>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</si>
  <si>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</si>
  <si>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</si>
  <si>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</si>
  <si>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</si>
  <si>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</si>
  <si>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</si>
  <si>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</si>
  <si>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</si>
  <si>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</si>
  <si>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</si>
  <si>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</si>
  <si>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</si>
  <si>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</si>
  <si>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</si>
  <si>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</si>
  <si>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</si>
  <si>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</si>
  <si>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</si>
  <si>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</si>
  <si>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</si>
  <si>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</si>
  <si>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</si>
  <si>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</si>
  <si>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</si>
  <si>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</si>
  <si>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</si>
  <si>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</si>
  <si>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</si>
  <si>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</si>
  <si>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</si>
  <si>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</si>
  <si>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</si>
  <si>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</si>
  <si>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</si>
  <si>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</si>
  <si>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</si>
  <si>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</si>
  <si>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</si>
  <si>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</si>
  <si>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</si>
  <si>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</si>
  <si>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</si>
  <si>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</si>
  <si>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</si>
  <si>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</si>
  <si>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</si>
  <si>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</si>
  <si>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</si>
  <si>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</si>
  <si>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</si>
  <si>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</si>
  <si>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</si>
  <si>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</si>
  <si>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</si>
  <si>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</si>
  <si>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</si>
  <si>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</si>
  <si>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</si>
  <si>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</si>
  <si>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</si>
  <si>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</si>
  <si>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</si>
  <si>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</si>
  <si>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</si>
  <si>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</si>
  <si>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</si>
  <si>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</si>
  <si>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</si>
  <si>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</si>
  <si>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</si>
  <si>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</si>
  <si>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</si>
  <si>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</si>
  <si>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</si>
  <si>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</si>
  <si>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</si>
  <si>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</si>
  <si>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</si>
  <si>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</si>
  <si>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</si>
  <si>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</si>
  <si>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</si>
  <si>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</si>
  <si>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</si>
  <si>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</si>
  <si>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</si>
  <si>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</si>
  <si>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</si>
  <si>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</si>
  <si>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</si>
  <si>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</si>
  <si>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</si>
  <si>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</si>
  <si>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</si>
  <si>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</si>
  <si>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</si>
  <si>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</si>
  <si>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</si>
  <si>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</si>
  <si>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</si>
  <si>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</si>
  <si>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</si>
  <si>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</si>
  <si>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</si>
  <si>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</si>
  <si>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</si>
  <si>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</si>
  <si>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</si>
  <si>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</si>
  <si>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</si>
  <si>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</si>
  <si>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</si>
  <si>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</si>
  <si>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</si>
  <si>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</si>
  <si>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</si>
  <si>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</si>
  <si>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</si>
  <si>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</si>
  <si>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</si>
  <si>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</si>
  <si>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</si>
  <si>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</si>
  <si>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</si>
  <si>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</si>
  <si>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</si>
  <si>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</si>
  <si>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</si>
  <si>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</si>
  <si>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</si>
  <si>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</si>
  <si>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</si>
  <si>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</si>
  <si>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</si>
  <si>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</si>
  <si>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</si>
  <si>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</si>
  <si>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</si>
  <si>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</si>
  <si>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</si>
  <si>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</si>
  <si>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</si>
  <si>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</si>
  <si>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</si>
  <si>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</si>
  <si>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</si>
  <si>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</si>
  <si>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</si>
  <si>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</si>
  <si>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</si>
  <si>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</si>
  <si>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</si>
  <si>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</si>
  <si>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</si>
  <si>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</si>
  <si>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</si>
  <si>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</si>
  <si>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</si>
  <si>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</si>
  <si>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</si>
  <si>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</si>
  <si>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</si>
  <si>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</si>
  <si>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</si>
  <si>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</si>
  <si>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</si>
  <si>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</si>
  <si>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</si>
  <si>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</si>
  <si>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</si>
  <si>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</si>
  <si>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</si>
  <si>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</si>
  <si>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</si>
  <si>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</si>
  <si>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</si>
  <si>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</si>
  <si>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</si>
  <si>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</si>
  <si>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</si>
  <si>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</si>
  <si>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</si>
  <si>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</si>
  <si>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</si>
  <si>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</si>
  <si>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</si>
  <si>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</si>
  <si>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</si>
  <si>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</si>
  <si>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</si>
  <si>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</si>
  <si>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</si>
  <si>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</si>
  <si>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</si>
  <si>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</si>
  <si>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</si>
  <si>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</si>
  <si>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</si>
  <si>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</si>
  <si>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</si>
  <si>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</si>
  <si>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</si>
  <si>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</si>
  <si>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</si>
  <si>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</si>
  <si>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</si>
  <si>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</si>
  <si>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</si>
  <si>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</si>
  <si>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</si>
  <si>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</si>
  <si>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</si>
  <si>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</si>
  <si>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</si>
  <si>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</si>
  <si>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</si>
  <si>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</si>
  <si>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</si>
  <si>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</si>
  <si>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</si>
  <si>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</si>
  <si>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</si>
  <si>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</si>
  <si>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</si>
  <si>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</si>
  <si>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</si>
  <si>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</si>
  <si>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</si>
  <si>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</si>
  <si>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</si>
  <si>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</si>
  <si>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</si>
  <si>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</si>
  <si>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</si>
  <si>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</si>
  <si>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</si>
  <si>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</si>
  <si>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</si>
  <si>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</si>
  <si>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</si>
  <si>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</si>
  <si>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</si>
  <si>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</si>
  <si>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</si>
  <si>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</si>
  <si>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</si>
  <si>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</si>
  <si>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</si>
  <si>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</si>
  <si>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</si>
  <si>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</si>
  <si>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</si>
  <si>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</si>
  <si>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</si>
  <si>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</si>
  <si>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</si>
  <si>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</si>
  <si>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</si>
  <si>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</si>
  <si>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</si>
  <si>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</si>
  <si>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</si>
  <si>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</si>
  <si>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</si>
  <si>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</si>
  <si>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</si>
  <si>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</si>
  <si>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</si>
  <si>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</si>
  <si>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</si>
  <si>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</si>
  <si>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</si>
  <si>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</si>
  <si>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</si>
  <si>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</si>
  <si>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</si>
  <si>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</si>
  <si>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</si>
  <si>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</si>
  <si>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</si>
  <si>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</si>
  <si>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</si>
  <si>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</si>
  <si>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</si>
  <si>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</si>
  <si>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</si>
  <si>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</si>
  <si>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</si>
  <si>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</si>
  <si>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</si>
  <si>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</si>
  <si>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</si>
  <si>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</si>
  <si>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</si>
  <si>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</si>
  <si>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</si>
  <si>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</si>
  <si>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</si>
  <si>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</si>
  <si>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</si>
  <si>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</si>
  <si>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</si>
  <si>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</si>
  <si>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</si>
  <si>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</si>
  <si>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</si>
  <si>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</si>
  <si>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</si>
  <si>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</si>
  <si>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</si>
  <si>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</si>
  <si>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</si>
  <si>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</si>
  <si>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</si>
  <si>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</si>
  <si>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</si>
  <si>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</si>
  <si>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</si>
  <si>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</si>
  <si>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</si>
  <si>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</si>
  <si>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</si>
  <si>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</si>
  <si>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</si>
  <si>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</si>
  <si>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</si>
  <si>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</si>
  <si>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</si>
  <si>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</si>
  <si>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</si>
  <si>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</si>
  <si>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</si>
  <si>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</si>
  <si>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</si>
  <si>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</si>
  <si>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</si>
  <si>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</si>
  <si>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</si>
  <si>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</si>
  <si>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</si>
  <si>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</si>
  <si>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</si>
  <si>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</si>
  <si>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</si>
  <si>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</si>
  <si>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</si>
  <si>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</si>
  <si>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</si>
  <si>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</si>
  <si>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</si>
  <si>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</si>
  <si>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</si>
  <si>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</si>
  <si>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</si>
  <si>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</si>
  <si>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</si>
  <si>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</si>
  <si>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</si>
  <si>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</si>
  <si>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</si>
  <si>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</si>
  <si>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</si>
  <si>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</si>
  <si>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</si>
  <si>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</si>
  <si>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</si>
  <si>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</si>
  <si>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</si>
  <si>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</si>
  <si>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</si>
  <si>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</si>
  <si>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</si>
  <si>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</si>
  <si>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</si>
  <si>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</si>
  <si>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</si>
  <si>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</si>
  <si>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</si>
  <si>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</si>
  <si>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</si>
  <si>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</si>
  <si>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</si>
  <si>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</si>
  <si>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</si>
  <si>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</si>
  <si>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</si>
  <si>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</si>
  <si>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</si>
  <si>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</si>
  <si>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</si>
  <si>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</si>
  <si>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</si>
  <si>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</si>
  <si>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</si>
  <si>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</si>
  <si>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</si>
  <si>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</si>
  <si>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</si>
  <si>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</si>
  <si>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</si>
  <si>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</si>
  <si>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</si>
  <si>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</si>
  <si>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</si>
  <si>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</si>
  <si>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</si>
  <si>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</si>
  <si>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</si>
  <si>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</si>
  <si>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</si>
  <si>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</si>
  <si>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</si>
  <si>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</si>
  <si>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</si>
  <si>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</si>
  <si>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</si>
  <si>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</si>
  <si>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</si>
  <si>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</si>
  <si>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</si>
  <si>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</si>
  <si>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</si>
  <si>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</si>
  <si>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</si>
  <si>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</si>
  <si>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</si>
  <si>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</si>
  <si>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</si>
  <si>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</si>
  <si>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</si>
  <si>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</si>
  <si>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</si>
  <si>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</si>
  <si>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</si>
  <si>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</si>
  <si>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</si>
  <si>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</si>
  <si>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</si>
  <si>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</si>
  <si>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</si>
  <si>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</si>
  <si>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</si>
  <si>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</si>
  <si>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</si>
  <si>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</si>
  <si>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</si>
  <si>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</si>
  <si>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</si>
  <si>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</si>
  <si>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</si>
  <si>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</si>
  <si>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</si>
  <si>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</si>
  <si>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</si>
  <si>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</si>
  <si>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</si>
  <si>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</si>
  <si>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</si>
  <si>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</si>
  <si>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</si>
  <si>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</si>
  <si>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</si>
  <si>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</si>
  <si>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</si>
  <si>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</si>
  <si>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</si>
  <si>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</si>
  <si>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</si>
  <si>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</si>
  <si>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</si>
  <si>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</si>
  <si>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</si>
  <si>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</si>
  <si>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</si>
  <si>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</si>
  <si>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</si>
  <si>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</si>
  <si>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</si>
  <si>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</si>
  <si>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</si>
  <si>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</si>
  <si>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</si>
  <si>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</si>
  <si>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</si>
  <si>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</si>
  <si>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</si>
  <si>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</si>
  <si>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</si>
  <si>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</si>
  <si>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</si>
  <si>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</si>
  <si>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</si>
  <si>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</si>
  <si>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</si>
  <si>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</si>
  <si>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</si>
  <si>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</si>
  <si>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</si>
  <si>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</si>
  <si>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</si>
  <si>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</si>
  <si>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</si>
  <si>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</si>
  <si>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</si>
  <si>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</si>
  <si>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</si>
  <si>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</si>
  <si>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</si>
  <si>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</si>
  <si>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</si>
  <si>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</si>
  <si>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</si>
  <si>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</si>
  <si>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</si>
  <si>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</si>
  <si>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</si>
  <si>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</si>
  <si>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</si>
  <si>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</si>
  <si>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</si>
  <si>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</si>
  <si>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</si>
  <si>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</si>
  <si>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</si>
  <si>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</si>
  <si>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</si>
  <si>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</si>
  <si>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</si>
  <si>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</si>
  <si>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</si>
  <si>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</si>
  <si>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</si>
  <si>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</si>
  <si>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</si>
  <si>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</si>
  <si>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</si>
  <si>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</si>
  <si>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</si>
  <si>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</si>
  <si>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</si>
  <si>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</si>
  <si>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</si>
  <si>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</si>
  <si>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</si>
  <si>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</si>
  <si>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</si>
  <si>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</si>
  <si>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</si>
  <si>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</si>
  <si>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</si>
  <si>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</si>
  <si>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</si>
  <si>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</si>
  <si>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</si>
  <si>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</si>
  <si>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</si>
  <si>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</si>
  <si>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</si>
  <si>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</si>
  <si>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</si>
  <si>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</si>
  <si>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</si>
  <si>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</si>
  <si>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</si>
  <si>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</si>
  <si>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</si>
  <si>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</si>
  <si>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</si>
  <si>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</si>
  <si>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</si>
  <si>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</si>
  <si>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</si>
  <si>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</si>
  <si>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</si>
  <si>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</si>
  <si>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</si>
  <si>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</si>
  <si>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</si>
  <si>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</si>
  <si>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</si>
  <si>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</si>
  <si>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</si>
  <si>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</si>
  <si>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</si>
  <si>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</si>
  <si>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</si>
  <si>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</si>
  <si>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</si>
  <si>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</si>
  <si>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</si>
  <si>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</si>
  <si>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</si>
  <si>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</si>
  <si>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</si>
  <si>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</si>
  <si>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</si>
  <si>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</si>
  <si>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</si>
  <si>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</si>
  <si>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</si>
  <si>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</si>
  <si>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</si>
  <si>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</si>
  <si>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</si>
  <si>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</si>
  <si>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</si>
  <si>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</si>
  <si>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</si>
  <si>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</si>
  <si>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</si>
  <si>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</si>
  <si>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</si>
  <si>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</si>
  <si>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</si>
  <si>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</si>
  <si>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</si>
  <si>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</si>
  <si>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</si>
  <si>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</si>
  <si>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</si>
  <si>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</si>
  <si>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</si>
  <si>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</si>
  <si>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</si>
  <si>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</si>
  <si>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</si>
  <si>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</si>
  <si>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</si>
  <si>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</si>
  <si>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</si>
  <si>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</si>
  <si>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</si>
  <si>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</si>
  <si>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</si>
  <si>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</si>
  <si>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</si>
  <si>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</si>
  <si>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</si>
  <si>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</si>
  <si>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</si>
  <si>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</si>
  <si>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</si>
  <si>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</si>
  <si>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</si>
  <si>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</si>
  <si>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</si>
  <si>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</si>
  <si>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</si>
  <si>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</si>
  <si>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</si>
  <si>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</si>
  <si>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</si>
  <si>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</si>
  <si>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</si>
  <si>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</si>
  <si>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</si>
  <si>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</si>
  <si>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</si>
  <si>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</si>
  <si>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</si>
  <si>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</si>
  <si>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</si>
  <si>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</si>
  <si>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</si>
  <si>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</si>
  <si>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</si>
  <si>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</si>
  <si>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</si>
  <si>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</si>
  <si>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</si>
  <si>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</si>
  <si>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</si>
  <si>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</si>
  <si>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</si>
  <si>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</si>
  <si>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</si>
  <si>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</si>
  <si>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</si>
  <si>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</si>
  <si>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</si>
  <si>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</si>
  <si>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</si>
  <si>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</si>
  <si>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</si>
  <si>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</si>
  <si>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</si>
  <si>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</si>
  <si>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</si>
  <si>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</si>
  <si>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</si>
  <si>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</si>
  <si>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</si>
  <si>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</si>
  <si>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</si>
  <si>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</si>
  <si>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</si>
  <si>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</si>
  <si>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</si>
  <si>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</si>
  <si>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</si>
  <si>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</si>
  <si>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</si>
  <si>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</si>
  <si>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</si>
  <si>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</si>
  <si>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</si>
  <si>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</si>
  <si>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</si>
  <si>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</si>
  <si>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</si>
  <si>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</si>
  <si>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</si>
  <si>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</si>
  <si>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</si>
  <si>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</si>
  <si>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</si>
  <si>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</si>
  <si>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</si>
  <si>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</si>
  <si>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</si>
  <si>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</si>
  <si>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</si>
  <si>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</si>
  <si>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</si>
  <si>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</si>
  <si>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</si>
  <si>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</si>
  <si>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</si>
  <si>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</si>
  <si>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</si>
  <si>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</si>
  <si>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</si>
  <si>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</si>
  <si>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</si>
  <si>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</si>
  <si>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</si>
  <si>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</si>
  <si>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</si>
  <si>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</si>
  <si>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</si>
  <si>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</si>
  <si>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</si>
  <si>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</si>
  <si>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</si>
  <si>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</si>
  <si>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</si>
  <si>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</si>
  <si>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</si>
  <si>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</si>
  <si>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</si>
  <si>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</si>
  <si>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</si>
  <si>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</si>
  <si>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</si>
  <si>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</si>
  <si>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</si>
  <si>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</si>
  <si>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</si>
  <si>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</si>
  <si>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</si>
  <si>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</si>
  <si>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</si>
  <si>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</si>
  <si>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</si>
  <si>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</si>
  <si>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</si>
  <si>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</si>
  <si>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</si>
  <si>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</si>
  <si>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</si>
  <si>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</si>
  <si>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</si>
  <si>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</si>
  <si>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</si>
  <si>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</si>
  <si>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</si>
  <si>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</si>
  <si>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</si>
  <si>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</si>
  <si>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</si>
  <si>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</si>
  <si>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</si>
  <si>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</si>
  <si>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</si>
  <si>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</si>
  <si>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</si>
  <si>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</si>
  <si>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</si>
  <si>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</si>
  <si>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</si>
  <si>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</si>
  <si>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</si>
  <si>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</si>
  <si>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</si>
  <si>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</si>
  <si>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</si>
  <si>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</si>
  <si>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</si>
  <si>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</si>
  <si>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</si>
  <si>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</si>
  <si>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</si>
  <si>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</si>
  <si>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</si>
  <si>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</si>
  <si>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</si>
  <si>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</si>
  <si>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</si>
  <si>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</si>
  <si>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</si>
  <si>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</si>
  <si>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</si>
  <si>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</si>
  <si>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</si>
  <si>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</si>
  <si>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</si>
  <si>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</si>
  <si>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</si>
  <si>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</si>
  <si>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</si>
  <si>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</si>
  <si>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</si>
  <si>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</si>
  <si>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</si>
  <si>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</si>
  <si>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</si>
  <si>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</si>
  <si>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</si>
  <si>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</si>
  <si>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</si>
  <si>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</si>
  <si>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</si>
  <si>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</si>
  <si>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</si>
  <si>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</si>
  <si>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</si>
  <si>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</si>
  <si>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</si>
  <si>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</si>
  <si>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</si>
  <si>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</si>
  <si>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</si>
  <si>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</si>
  <si>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</si>
  <si>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</si>
  <si>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</si>
  <si>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</si>
  <si>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</si>
  <si>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</si>
  <si>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</si>
  <si>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</si>
  <si>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</si>
  <si>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</si>
  <si>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</si>
  <si>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</si>
  <si>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</si>
  <si>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</si>
  <si>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</si>
  <si>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</si>
  <si>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</si>
  <si>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</si>
  <si>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</si>
  <si>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</si>
  <si>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</si>
  <si>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</si>
  <si>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</si>
  <si>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</si>
  <si>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</si>
  <si>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</si>
  <si>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</si>
  <si>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</si>
  <si>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</si>
  <si>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</si>
  <si>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</si>
  <si>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</si>
  <si>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</si>
  <si>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</si>
  <si>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</si>
  <si>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</si>
  <si>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</si>
  <si>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</si>
  <si>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</si>
  <si>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</si>
  <si>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</si>
  <si>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</si>
  <si>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</si>
  <si>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</si>
  <si>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</si>
  <si>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</si>
  <si>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</si>
  <si>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</si>
  <si>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</si>
  <si>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</si>
  <si>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</si>
  <si>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</si>
  <si>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</si>
  <si>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</si>
  <si>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</si>
  <si>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</si>
  <si>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</si>
  <si>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</si>
  <si>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</si>
  <si>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</si>
  <si>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</si>
  <si>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</si>
  <si>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</si>
  <si>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</si>
  <si>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</si>
  <si>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</si>
  <si>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</si>
  <si>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</si>
  <si>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</si>
  <si>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</si>
  <si>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</si>
  <si>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</si>
  <si>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</si>
  <si>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</si>
  <si>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</si>
  <si>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</si>
  <si>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</si>
  <si>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</si>
  <si>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</si>
  <si>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</si>
  <si>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</si>
  <si>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</si>
  <si>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</si>
  <si>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</si>
  <si>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</si>
  <si>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</si>
  <si>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</si>
  <si>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</si>
  <si>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</si>
  <si>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</si>
  <si>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</si>
  <si>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</si>
  <si>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</si>
  <si>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</si>
  <si>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</si>
  <si>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</si>
  <si>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</si>
  <si>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</si>
  <si>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</si>
  <si>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</si>
  <si>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</si>
  <si>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</si>
  <si>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</si>
  <si>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</si>
  <si>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</si>
  <si>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</si>
  <si>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</si>
  <si>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</si>
  <si>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</si>
  <si>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</si>
  <si>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</si>
  <si>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</si>
  <si>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</si>
  <si>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</si>
  <si>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</si>
  <si>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</si>
  <si>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</si>
  <si>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</si>
  <si>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</si>
  <si>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</si>
  <si>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</si>
  <si>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</si>
  <si>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</si>
  <si>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</si>
  <si>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</si>
  <si>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</si>
  <si>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</si>
  <si>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</si>
  <si>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</si>
  <si>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</si>
  <si>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</si>
  <si>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</si>
  <si>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</si>
  <si>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</si>
  <si>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</si>
  <si>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</si>
  <si>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</si>
  <si>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</si>
  <si>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</si>
  <si>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</si>
  <si>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</si>
  <si>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</si>
  <si>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</si>
  <si>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</si>
  <si>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</si>
  <si>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</si>
  <si>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</si>
  <si>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</si>
  <si>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</si>
  <si>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</si>
  <si>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</si>
  <si>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</si>
  <si>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</si>
  <si>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</si>
  <si>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</si>
  <si>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</si>
  <si>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</si>
  <si>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</si>
  <si>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</si>
  <si>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</si>
  <si>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</si>
  <si>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</si>
  <si>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</si>
  <si>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</si>
  <si>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</si>
  <si>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</si>
  <si>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</si>
  <si>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</si>
  <si>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</si>
  <si>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</si>
  <si>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</si>
  <si>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</si>
  <si>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</si>
  <si>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</si>
  <si>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</si>
  <si>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</si>
  <si>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</si>
  <si>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</si>
  <si>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</si>
  <si>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</si>
  <si>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</si>
  <si>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</si>
  <si>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</si>
  <si>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</si>
  <si>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</si>
  <si>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</si>
  <si>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</si>
  <si>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</si>
  <si>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</si>
  <si>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</si>
  <si>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</si>
  <si>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</si>
  <si>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</si>
  <si>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</si>
  <si>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</si>
  <si>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</si>
  <si>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</si>
  <si>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</si>
  <si>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</si>
  <si>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</si>
  <si>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</si>
  <si>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</si>
  <si>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</si>
  <si>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</si>
  <si>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</si>
  <si>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</si>
  <si>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</si>
  <si>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</si>
  <si>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</si>
  <si>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</si>
  <si>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</si>
  <si>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</si>
  <si>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</si>
  <si>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</si>
  <si>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</si>
  <si>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</si>
  <si>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</si>
  <si>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</si>
  <si>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</si>
  <si>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</si>
  <si>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</si>
  <si>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</si>
  <si>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</si>
  <si>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</si>
  <si>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</si>
  <si>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</si>
  <si>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</si>
  <si>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</si>
  <si>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</si>
  <si>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</si>
  <si>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</si>
  <si>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</si>
  <si>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</si>
  <si>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</si>
  <si>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</si>
  <si>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</si>
  <si>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</si>
  <si>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</si>
  <si>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</si>
  <si>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</si>
  <si>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</si>
  <si>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</si>
  <si>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</si>
  <si>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</si>
  <si>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</si>
  <si>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</si>
  <si>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</si>
  <si>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</si>
  <si>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</si>
  <si>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</si>
  <si>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</si>
  <si>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</si>
  <si>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</si>
  <si>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</si>
  <si>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</si>
  <si>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</si>
  <si>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</si>
  <si>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</si>
  <si>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</si>
  <si>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</si>
  <si>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</si>
  <si>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</si>
  <si>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</si>
  <si>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</si>
  <si>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</si>
  <si>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</si>
  <si>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</si>
  <si>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</si>
  <si>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</si>
  <si>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</si>
  <si>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</si>
  <si>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</si>
  <si>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</si>
  <si>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</si>
  <si>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</si>
  <si>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</si>
  <si>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</si>
  <si>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</si>
  <si>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</si>
  <si>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</si>
  <si>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</si>
  <si>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</si>
  <si>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</si>
  <si>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</si>
  <si>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</si>
  <si>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</si>
  <si>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</si>
  <si>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</si>
  <si>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</si>
  <si>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</si>
  <si>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</si>
  <si>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</si>
  <si>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</si>
  <si>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</si>
  <si>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</si>
  <si>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</si>
  <si>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</si>
  <si>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</si>
  <si>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</si>
  <si>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</si>
  <si>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</si>
  <si>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</si>
  <si>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</si>
  <si>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</si>
  <si>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</si>
  <si>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</si>
  <si>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</si>
  <si>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</si>
  <si>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</si>
  <si>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</si>
  <si>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</si>
  <si>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</si>
  <si>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</si>
  <si>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</si>
  <si>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</si>
  <si>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</si>
  <si>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</si>
  <si>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</si>
  <si>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</si>
  <si>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</si>
  <si>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</si>
  <si>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</si>
  <si>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</si>
  <si>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</si>
  <si>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</si>
  <si>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</si>
  <si>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</si>
  <si>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</si>
  <si>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</si>
  <si>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</si>
  <si>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</si>
  <si>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</si>
  <si>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</si>
  <si>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</si>
  <si>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</si>
  <si>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</si>
  <si>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</si>
  <si>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</si>
  <si>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</si>
  <si>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</si>
  <si>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</si>
  <si>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</si>
  <si>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</si>
  <si>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</si>
  <si>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</si>
  <si>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</si>
  <si>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</si>
  <si>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</si>
  <si>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</si>
  <si>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</si>
  <si>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</si>
  <si>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</si>
  <si>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</si>
  <si>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</si>
  <si>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</si>
  <si>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</si>
  <si>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</si>
  <si>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</si>
  <si>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</si>
  <si>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</si>
  <si>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</si>
  <si>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</si>
  <si>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</si>
  <si>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</si>
  <si>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</si>
  <si>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</si>
  <si>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</si>
  <si>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</si>
  <si>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</si>
  <si>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</si>
  <si>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</si>
  <si>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</si>
  <si>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</si>
  <si>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</si>
  <si>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</si>
  <si>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</si>
  <si>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</si>
  <si>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</si>
  <si>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</si>
  <si>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</si>
  <si>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</si>
  <si>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</si>
  <si>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</si>
  <si>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</si>
  <si>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</si>
  <si>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</si>
  <si>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</si>
  <si>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</si>
  <si>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</si>
  <si>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</si>
  <si>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</si>
  <si>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</si>
  <si>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</si>
  <si>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</si>
  <si>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</si>
  <si>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</si>
  <si>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</si>
  <si>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</si>
  <si>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</si>
  <si>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</si>
  <si>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</si>
  <si>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</si>
  <si>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</si>
  <si>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</si>
  <si>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</si>
  <si>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</si>
  <si>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</si>
  <si>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</si>
  <si>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</si>
  <si>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</si>
  <si>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</si>
  <si>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</si>
  <si>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</si>
  <si>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</si>
  <si>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</si>
  <si>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</si>
  <si>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</si>
  <si>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</si>
  <si>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</si>
  <si>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</si>
  <si>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</si>
  <si>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</si>
  <si>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</si>
  <si>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</si>
  <si>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</si>
  <si>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</si>
  <si>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</si>
  <si>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</si>
  <si>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</si>
  <si>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</si>
  <si>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</si>
  <si>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</si>
  <si>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</si>
  <si>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</si>
  <si>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</si>
  <si>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</si>
  <si>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</si>
  <si>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</si>
  <si>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</si>
  <si>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</si>
  <si>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</si>
  <si>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</si>
  <si>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</si>
  <si>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</si>
  <si>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</si>
  <si>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</si>
  <si>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</si>
  <si>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</si>
  <si>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</si>
  <si>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</si>
  <si>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</si>
  <si>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</si>
  <si>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</si>
  <si>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</si>
  <si>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</si>
  <si>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</si>
  <si>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</si>
  <si>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</si>
  <si>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</si>
  <si>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</si>
  <si>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</si>
  <si>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</si>
  <si>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</si>
  <si>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</si>
  <si>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</si>
  <si>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</si>
  <si>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</si>
  <si>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</si>
  <si>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</si>
  <si>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</si>
  <si>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</si>
  <si>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</si>
  <si>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</si>
  <si>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</si>
  <si>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</si>
  <si>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</si>
  <si>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</si>
  <si>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</si>
  <si>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</si>
  <si>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</si>
  <si>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</si>
  <si>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</si>
  <si>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</si>
  <si>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</si>
  <si>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</si>
  <si>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</si>
  <si>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</si>
  <si>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</si>
  <si>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</si>
  <si>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</si>
  <si>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</si>
  <si>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</si>
  <si>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</si>
  <si>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</si>
  <si>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</si>
  <si>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</si>
  <si>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</si>
  <si>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</si>
  <si>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</si>
  <si>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</si>
  <si>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</si>
  <si>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</si>
  <si>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</si>
  <si>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</si>
  <si>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</si>
  <si>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</si>
  <si>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</si>
  <si>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</si>
  <si>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</si>
  <si>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</si>
  <si>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</si>
  <si>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</si>
  <si>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</si>
  <si>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</si>
  <si>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</si>
  <si>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</si>
  <si>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</si>
  <si>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</si>
  <si>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</si>
  <si>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</si>
  <si>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</si>
  <si>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</si>
  <si>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</si>
  <si>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</si>
  <si>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</si>
  <si>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</si>
  <si>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</si>
  <si>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</si>
  <si>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</si>
  <si>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</si>
  <si>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</si>
  <si>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</si>
  <si>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</si>
  <si>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</si>
  <si>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</si>
  <si>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</si>
  <si>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</si>
  <si>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</si>
  <si>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</si>
  <si>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</si>
  <si>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</si>
  <si>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</si>
  <si>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</si>
  <si>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</si>
  <si>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</si>
  <si>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</si>
  <si>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</si>
  <si>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</si>
  <si>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</si>
  <si>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</si>
  <si>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</si>
  <si>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</si>
  <si>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</si>
  <si>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</si>
  <si>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</si>
  <si>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</si>
  <si>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</si>
  <si>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</si>
  <si>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</si>
  <si>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</si>
  <si>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</si>
  <si>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</si>
  <si>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</si>
  <si>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</si>
  <si>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</si>
  <si>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</si>
  <si>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</si>
  <si>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</si>
  <si>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</si>
  <si>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</si>
  <si>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</si>
  <si>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</si>
  <si>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</si>
  <si>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</si>
  <si>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</si>
  <si>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</si>
  <si>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</si>
  <si>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</si>
  <si>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</si>
  <si>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</si>
  <si>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</si>
  <si>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</si>
  <si>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</si>
  <si>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</si>
  <si>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</si>
  <si>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</si>
  <si>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</si>
  <si>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</si>
  <si>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</si>
  <si>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</si>
  <si>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</si>
  <si>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</si>
  <si>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</si>
  <si>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</si>
  <si>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</si>
  <si>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</si>
  <si>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</si>
  <si>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</si>
  <si>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</si>
  <si>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</si>
  <si>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</si>
  <si>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</si>
  <si>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</si>
  <si>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</si>
  <si>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</si>
  <si>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</si>
  <si>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</si>
  <si>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</si>
  <si>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</si>
  <si>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</si>
  <si>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</si>
  <si>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</si>
  <si>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</si>
  <si>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</si>
  <si>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</si>
  <si>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</si>
  <si>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</si>
  <si>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</si>
  <si>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</si>
  <si>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</si>
  <si>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</si>
  <si>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</si>
  <si>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</si>
  <si>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</si>
  <si>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</si>
  <si>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</si>
  <si>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</si>
  <si>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</si>
  <si>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</si>
  <si>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</si>
  <si>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</si>
  <si>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</si>
  <si>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</si>
  <si>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</si>
  <si>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</si>
  <si>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</si>
  <si>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</si>
  <si>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</si>
  <si>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</si>
  <si>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</si>
  <si>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</si>
  <si>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</si>
  <si>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</si>
  <si>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</si>
  <si>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</si>
  <si>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</si>
  <si>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</si>
  <si>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</si>
  <si>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</si>
  <si>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</si>
  <si>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</si>
  <si>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</si>
  <si>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</si>
  <si>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</si>
  <si>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</si>
  <si>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</si>
  <si>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</si>
  <si>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</si>
  <si>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</si>
  <si>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</si>
  <si>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</si>
  <si>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</si>
  <si>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</si>
  <si>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</si>
  <si>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</si>
  <si>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</si>
  <si>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</si>
  <si>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</si>
  <si>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</si>
  <si>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</si>
  <si>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</si>
  <si>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</si>
  <si>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</si>
  <si>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</si>
  <si>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</si>
  <si>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</si>
  <si>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</si>
  <si>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</si>
  <si>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</si>
  <si>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</si>
  <si>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</si>
  <si>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</si>
  <si>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</si>
  <si>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</si>
  <si>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</si>
  <si>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</si>
  <si>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</si>
  <si>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</si>
  <si>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</si>
  <si>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</si>
  <si>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</si>
  <si>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</si>
  <si>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</si>
  <si>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</si>
  <si>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</si>
  <si>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</si>
  <si>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</si>
  <si>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</si>
  <si>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</si>
  <si>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</si>
  <si>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</si>
  <si>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</si>
  <si>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</si>
  <si>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</si>
  <si>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</si>
  <si>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</si>
  <si>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</si>
  <si>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</si>
  <si>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</si>
  <si>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</si>
  <si>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</si>
  <si>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</si>
  <si>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</si>
  <si>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</si>
  <si>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</si>
  <si>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</si>
  <si>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</si>
  <si>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</si>
  <si>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</si>
  <si>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</si>
  <si>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</si>
  <si>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</si>
  <si>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</si>
  <si>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</si>
  <si>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</si>
  <si>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</si>
  <si>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</si>
  <si>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</si>
  <si>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</si>
  <si>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</si>
  <si>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</si>
  <si>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</si>
  <si>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</si>
  <si>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</si>
  <si>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</si>
  <si>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</si>
  <si>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</si>
  <si>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</si>
  <si>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</si>
  <si>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</si>
  <si>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</si>
  <si>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</si>
  <si>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</si>
  <si>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</si>
  <si>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</si>
  <si>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</si>
  <si>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</si>
  <si>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</si>
  <si>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</si>
  <si>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</si>
  <si>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</si>
  <si>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</si>
  <si>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</si>
  <si>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</si>
  <si>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</si>
  <si>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</si>
  <si>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</si>
  <si>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</si>
  <si>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</si>
  <si>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</si>
  <si>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</si>
  <si>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</si>
  <si>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</si>
  <si>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</si>
  <si>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</si>
  <si>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</si>
  <si>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</si>
  <si>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</si>
  <si>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</si>
  <si>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</si>
  <si>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</si>
  <si>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</si>
  <si>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</si>
  <si>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</si>
  <si>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</si>
  <si>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</si>
  <si>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</si>
  <si>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</si>
  <si>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</si>
  <si>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</si>
  <si>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</si>
  <si>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</si>
  <si>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</si>
  <si>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</si>
  <si>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</si>
  <si>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</si>
  <si>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</si>
  <si>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</si>
  <si>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</si>
  <si>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</si>
  <si>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</si>
  <si>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</si>
  <si>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</si>
  <si>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</si>
  <si>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</si>
  <si>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</si>
  <si>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</si>
  <si>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</si>
  <si>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</si>
  <si>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</si>
  <si>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</si>
  <si>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</si>
  <si>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</si>
  <si>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</si>
  <si>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</si>
  <si>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</si>
  <si>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</si>
  <si>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</si>
  <si>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</si>
  <si>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</si>
  <si>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</si>
  <si>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</si>
  <si>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</si>
  <si>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</si>
  <si>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</si>
  <si>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</si>
  <si>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</si>
  <si>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</si>
  <si>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</si>
  <si>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</si>
  <si>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</si>
  <si>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</si>
  <si>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</si>
  <si>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</si>
  <si>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</si>
  <si>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</si>
  <si>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</si>
  <si>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</si>
  <si>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</si>
  <si>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</si>
  <si>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</si>
  <si>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</si>
  <si>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</si>
  <si>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</si>
  <si>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</si>
  <si>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</si>
  <si>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</si>
  <si>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</si>
  <si>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</si>
  <si>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</si>
  <si>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</si>
  <si>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</si>
  <si>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</si>
  <si>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</si>
  <si>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</si>
  <si>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</si>
  <si>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</si>
  <si>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</si>
  <si>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</si>
  <si>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</si>
  <si>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</si>
  <si>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</si>
  <si>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</si>
  <si>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</si>
  <si>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</si>
  <si>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</si>
  <si>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</si>
  <si>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</si>
  <si>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</si>
  <si>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</si>
  <si>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</si>
  <si>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</si>
  <si>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</si>
  <si>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</si>
  <si>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</si>
  <si>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</si>
  <si>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</si>
  <si>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</si>
  <si>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</si>
  <si>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</si>
  <si>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</si>
  <si>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</si>
  <si>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</si>
  <si>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</si>
  <si>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</si>
  <si>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</si>
  <si>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</si>
  <si>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</si>
  <si>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</si>
  <si>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</si>
  <si>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</si>
  <si>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</si>
  <si>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</si>
  <si>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</si>
  <si>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</si>
  <si>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</si>
  <si>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</si>
  <si>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</si>
  <si>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</si>
  <si>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</si>
  <si>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</si>
  <si>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</si>
  <si>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</si>
  <si>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</si>
  <si>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</si>
  <si>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</si>
  <si>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</si>
  <si>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</si>
  <si>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</si>
  <si>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</si>
  <si>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</si>
  <si>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</si>
  <si>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</si>
  <si>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</si>
  <si>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</si>
  <si>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</si>
  <si>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</si>
  <si>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</si>
  <si>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</si>
  <si>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</si>
  <si>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</si>
  <si>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</si>
  <si>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</si>
  <si>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</si>
  <si>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</si>
  <si>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</si>
  <si>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</si>
  <si>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</si>
  <si>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</si>
  <si>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</si>
  <si>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</si>
  <si>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</si>
  <si>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</si>
  <si>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</si>
  <si>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</si>
  <si>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</si>
  <si>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</si>
  <si>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</si>
  <si>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</si>
  <si>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</si>
  <si>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</si>
  <si>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</si>
  <si>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</si>
  <si>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</si>
  <si>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</si>
  <si>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</si>
  <si>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</si>
  <si>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</si>
  <si>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</si>
  <si>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</si>
  <si>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</si>
  <si>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</si>
  <si>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</si>
  <si>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</si>
  <si>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</si>
  <si>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</si>
  <si>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</si>
  <si>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</si>
  <si>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</si>
  <si>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</si>
  <si>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</si>
  <si>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</si>
  <si>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</si>
  <si>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</si>
  <si>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</si>
  <si>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</si>
  <si>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</si>
  <si>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</si>
  <si>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</si>
  <si>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</si>
  <si>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</si>
  <si>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</si>
  <si>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</si>
  <si>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</si>
  <si>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</si>
  <si>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</si>
  <si>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</si>
  <si>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</si>
  <si>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</si>
  <si>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</si>
  <si>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</si>
  <si>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</si>
  <si>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</si>
  <si>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</si>
  <si>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</si>
  <si>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</si>
  <si>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</si>
  <si>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</si>
  <si>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</si>
  <si>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</si>
  <si>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</si>
  <si>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</si>
  <si>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</si>
  <si>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</si>
  <si>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</si>
  <si>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</si>
  <si>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</si>
  <si>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</si>
  <si>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</si>
  <si>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</si>
  <si>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</si>
  <si>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</si>
  <si>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</si>
  <si>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</si>
  <si>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</si>
  <si>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</si>
  <si>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</si>
  <si>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</si>
  <si>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</si>
  <si>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</si>
  <si>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</si>
  <si>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</si>
  <si>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</si>
  <si>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</si>
  <si>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</si>
  <si>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</si>
  <si>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</si>
  <si>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</si>
  <si>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</si>
  <si>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</si>
  <si>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</si>
  <si>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</si>
  <si>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</si>
  <si>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</si>
  <si>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</si>
  <si>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</si>
  <si>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</si>
  <si>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</si>
  <si>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</si>
  <si>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</si>
  <si>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</si>
  <si>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</si>
  <si>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</si>
  <si>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</si>
  <si>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</si>
  <si>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</si>
  <si>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</si>
  <si>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</si>
  <si>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</si>
  <si>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</si>
  <si>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</si>
  <si>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</si>
  <si>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</si>
  <si>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</si>
  <si>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</si>
  <si>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</si>
  <si>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</si>
  <si>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</si>
  <si>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</si>
  <si>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</si>
  <si>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</si>
  <si>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</si>
  <si>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</si>
  <si>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</si>
  <si>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</si>
  <si>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</si>
  <si>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</si>
  <si>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</si>
  <si>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</si>
  <si>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</si>
  <si>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</si>
  <si>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</si>
  <si>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</si>
  <si>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</si>
  <si>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</si>
  <si>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</si>
  <si>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</si>
  <si>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</si>
  <si>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</si>
  <si>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</si>
  <si>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</si>
  <si>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</si>
  <si>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</si>
  <si>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</si>
  <si>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</si>
  <si>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</si>
  <si>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</si>
  <si>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</si>
  <si>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</si>
  <si>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</si>
  <si>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</si>
  <si>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</si>
  <si>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</si>
  <si>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</si>
  <si>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</si>
  <si>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</si>
  <si>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</si>
  <si>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</si>
  <si>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</si>
  <si>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</si>
  <si>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</si>
  <si>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</si>
  <si>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</si>
  <si>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</si>
  <si>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</si>
  <si>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</si>
  <si>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</si>
  <si>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</si>
  <si>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</si>
  <si>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</si>
  <si>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</si>
  <si>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</si>
  <si>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</si>
  <si>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</si>
  <si>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</si>
  <si>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</si>
  <si>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</si>
  <si>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</si>
  <si>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</si>
  <si>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</si>
  <si>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</si>
  <si>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</si>
  <si>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</si>
  <si>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</si>
  <si>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</si>
  <si>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</si>
  <si>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</si>
  <si>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</si>
  <si>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</si>
  <si>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</si>
  <si>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</si>
  <si>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</si>
  <si>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</si>
  <si>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</si>
  <si>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</si>
  <si>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</si>
  <si>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</si>
  <si>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</si>
  <si>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</si>
  <si>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</si>
  <si>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</si>
  <si>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</si>
  <si>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</si>
  <si>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</si>
  <si>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</si>
  <si>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</si>
  <si>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</si>
  <si>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</si>
  <si>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</si>
  <si>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</si>
  <si>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</si>
  <si>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</si>
  <si>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</si>
  <si>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</si>
  <si>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</si>
  <si>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</si>
  <si>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</si>
  <si>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</si>
  <si>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</si>
  <si>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</si>
  <si>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</si>
  <si>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</si>
  <si>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</si>
  <si>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</si>
  <si>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</si>
  <si>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</si>
  <si>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</si>
  <si>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</si>
  <si>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</si>
  <si>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</si>
  <si>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</si>
  <si>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</si>
  <si>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</si>
  <si>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</si>
  <si>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</si>
  <si>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</si>
  <si>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</si>
  <si>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</si>
  <si>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</si>
  <si>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</si>
  <si>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</si>
  <si>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</si>
  <si>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</si>
  <si>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</si>
  <si>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</si>
  <si>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</si>
  <si>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</si>
  <si>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</si>
  <si>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</si>
  <si>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</si>
  <si>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</si>
  <si>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</si>
  <si>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</si>
  <si>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</si>
  <si>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</si>
  <si>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</si>
  <si>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</si>
  <si>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</si>
  <si>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</si>
  <si>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</si>
  <si>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</si>
  <si>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</si>
  <si>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</si>
  <si>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</si>
  <si>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</si>
  <si>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</si>
  <si>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</si>
  <si>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</si>
  <si>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</si>
  <si>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</si>
  <si>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</si>
  <si>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</si>
  <si>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</si>
  <si>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</si>
  <si>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</si>
  <si>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</si>
  <si>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</si>
  <si>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</si>
  <si>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</si>
  <si>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</si>
  <si>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</si>
  <si>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</si>
  <si>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</si>
  <si>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</si>
  <si>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</si>
  <si>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</si>
  <si>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</si>
  <si>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</si>
  <si>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</si>
  <si>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</si>
  <si>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</si>
  <si>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</si>
  <si>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</si>
  <si>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</si>
  <si>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</si>
  <si>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</si>
  <si>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</si>
  <si>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</si>
  <si>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</si>
  <si>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</si>
  <si>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</si>
  <si>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</si>
  <si>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</si>
  <si>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</si>
  <si>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</si>
  <si>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</si>
  <si>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</si>
  <si>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</si>
  <si>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</si>
  <si>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</si>
  <si>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</si>
  <si>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</si>
  <si>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</si>
  <si>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</si>
  <si>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</si>
  <si>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</si>
  <si>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</si>
  <si>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</si>
  <si>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</si>
  <si>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</si>
  <si>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</si>
  <si>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</si>
  <si>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</si>
  <si>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</si>
  <si>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</si>
  <si>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</si>
  <si>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</si>
  <si>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</si>
  <si>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</si>
  <si>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</si>
  <si>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</si>
  <si>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</si>
  <si>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</si>
  <si>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</si>
  <si>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</si>
  <si>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</si>
  <si>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</si>
  <si>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</si>
  <si>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</si>
  <si>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</si>
  <si>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</si>
  <si>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</si>
  <si>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</si>
  <si>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</si>
  <si>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</si>
  <si>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</si>
  <si>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</si>
  <si>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</si>
  <si>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</si>
  <si>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</si>
  <si>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</si>
  <si>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</si>
  <si>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</si>
  <si>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</si>
  <si>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</si>
  <si>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</si>
  <si>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</si>
  <si>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</si>
  <si>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</si>
  <si>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</si>
  <si>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</si>
  <si>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</si>
  <si>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</si>
  <si>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</si>
  <si>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</si>
  <si>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</si>
  <si>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</si>
  <si>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</si>
  <si>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</si>
  <si>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</si>
  <si>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</si>
  <si>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</si>
  <si>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</si>
  <si>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</si>
  <si>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</si>
  <si>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</si>
  <si>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</si>
  <si>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</si>
  <si>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</si>
  <si>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</si>
  <si>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</si>
  <si>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</si>
  <si>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</si>
  <si>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</si>
  <si>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</si>
  <si>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</si>
  <si>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</si>
  <si>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</si>
  <si>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</si>
  <si>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</si>
  <si>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</si>
  <si>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</si>
  <si>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</si>
  <si>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</si>
  <si>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</si>
  <si>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</si>
  <si>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</si>
  <si>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</si>
  <si>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</si>
  <si>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</si>
  <si>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</si>
  <si>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</si>
  <si>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</si>
  <si>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</si>
  <si>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</si>
  <si>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</si>
  <si>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</si>
  <si>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</si>
  <si>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</si>
  <si>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</si>
  <si>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</si>
  <si>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</si>
  <si>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</si>
  <si>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</si>
  <si>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</si>
  <si>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</si>
  <si>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</si>
  <si>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</si>
  <si>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</si>
  <si>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</si>
  <si>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</si>
  <si>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</si>
  <si>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</si>
  <si>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</si>
  <si>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</si>
  <si>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</si>
  <si>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</si>
  <si>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</si>
  <si>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</si>
  <si>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</si>
  <si>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</si>
  <si>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</si>
  <si>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</si>
  <si>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</si>
  <si>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</si>
  <si>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</si>
  <si>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</si>
  <si>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</si>
  <si>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</si>
  <si>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</si>
  <si>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</si>
  <si>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</si>
  <si>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</si>
  <si>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</si>
  <si>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</si>
  <si>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</si>
  <si>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</si>
  <si>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</si>
  <si>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</si>
  <si>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</si>
  <si>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</si>
  <si>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</si>
  <si>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</si>
  <si>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</si>
  <si>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</si>
  <si>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</si>
  <si>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</si>
  <si>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</si>
  <si>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</si>
  <si>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</si>
  <si>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</si>
  <si>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</si>
  <si>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</si>
  <si>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</si>
  <si>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</si>
  <si>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</si>
  <si>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</si>
  <si>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</si>
  <si>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</si>
  <si>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</si>
  <si>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</si>
  <si>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</si>
  <si>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</si>
  <si>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</si>
  <si>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</si>
  <si>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</si>
  <si>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</si>
  <si>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</si>
  <si>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</si>
  <si>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</si>
  <si>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</si>
  <si>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</si>
  <si>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</si>
  <si>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</si>
  <si>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</si>
  <si>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</si>
  <si>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</si>
  <si>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</si>
  <si>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</si>
  <si>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</si>
  <si>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</si>
  <si>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</si>
  <si>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</si>
  <si>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</si>
  <si>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</si>
  <si>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</si>
  <si>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</si>
  <si>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</si>
  <si>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</si>
  <si>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</si>
  <si>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</si>
  <si>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</si>
  <si>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</si>
  <si>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</si>
  <si>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</si>
  <si>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</si>
  <si>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</si>
  <si>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</si>
  <si>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</si>
  <si>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</si>
  <si>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</si>
  <si>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</si>
  <si>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</si>
  <si>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</si>
  <si>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</si>
  <si>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</si>
  <si>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</si>
  <si>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</si>
  <si>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</si>
  <si>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</si>
  <si>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</si>
  <si>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</si>
  <si>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</si>
  <si>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</si>
  <si>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</si>
  <si>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</si>
  <si>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</si>
  <si>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</si>
  <si>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</si>
  <si>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</si>
  <si>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</si>
  <si>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</si>
  <si>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</si>
  <si>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</si>
  <si>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</si>
  <si>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</si>
  <si>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</si>
  <si>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</si>
  <si>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</si>
  <si>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</si>
  <si>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</si>
  <si>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</si>
  <si>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</si>
  <si>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</si>
  <si>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</si>
  <si>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</si>
  <si>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</si>
  <si>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</si>
  <si>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</si>
  <si>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</si>
  <si>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</si>
  <si>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</si>
  <si>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</si>
  <si>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</si>
  <si>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</si>
  <si>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</si>
  <si>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</si>
  <si>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</si>
  <si>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</si>
  <si>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</si>
  <si>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</si>
  <si>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</si>
  <si>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</si>
  <si>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</si>
  <si>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</si>
  <si>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</si>
  <si>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</si>
  <si>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</si>
  <si>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</si>
  <si>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</si>
  <si>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</si>
  <si>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</si>
  <si>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</si>
  <si>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</si>
  <si>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</si>
  <si>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</si>
  <si>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</si>
  <si>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</si>
  <si>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</si>
  <si>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</si>
  <si>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</si>
  <si>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</si>
  <si>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</si>
  <si>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</si>
  <si>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</si>
  <si>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</si>
  <si>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</si>
  <si>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</si>
  <si>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</si>
  <si>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</si>
  <si>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</si>
  <si>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</si>
  <si>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</si>
  <si>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</si>
  <si>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</si>
  <si>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</si>
  <si>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</si>
  <si>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</si>
  <si>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</si>
  <si>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</si>
  <si>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</si>
  <si>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</si>
  <si>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</si>
  <si>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</si>
  <si>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</si>
  <si>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</si>
  <si>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</si>
  <si>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</si>
  <si>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</si>
  <si>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</si>
  <si>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</si>
  <si>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</si>
  <si>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</si>
  <si>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</si>
  <si>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</si>
  <si>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</si>
  <si>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</si>
  <si>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</si>
  <si>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</si>
  <si>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</si>
  <si>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</si>
  <si>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</si>
  <si>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</si>
  <si>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</si>
  <si>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</si>
  <si>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</si>
  <si>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</si>
  <si>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</si>
  <si>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</si>
  <si>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</si>
  <si>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</si>
  <si>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</si>
  <si>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</si>
  <si>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</si>
  <si>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</si>
  <si>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</si>
  <si>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</si>
  <si>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</si>
  <si>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</si>
  <si>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</si>
  <si>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</si>
  <si>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</si>
  <si>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</si>
  <si>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</si>
  <si>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</si>
  <si>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</si>
  <si>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</si>
  <si>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</si>
  <si>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</si>
  <si>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</si>
  <si>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</si>
  <si>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</si>
  <si>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</si>
  <si>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</si>
  <si>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</si>
  <si>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</si>
  <si>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</si>
  <si>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</si>
  <si>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</si>
  <si>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</si>
  <si>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</si>
  <si>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</si>
  <si>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</si>
  <si>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</si>
  <si>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</si>
  <si>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</si>
  <si>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</si>
  <si>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</si>
  <si>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</si>
  <si>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</si>
  <si>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</si>
  <si>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</si>
  <si>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</si>
  <si>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</si>
  <si>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</si>
  <si>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</si>
  <si>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</si>
  <si>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</si>
  <si>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</si>
  <si>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</si>
  <si>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</si>
  <si>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</si>
  <si>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</si>
  <si>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</si>
  <si>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</si>
  <si>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</si>
  <si>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</si>
  <si>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</si>
  <si>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</si>
  <si>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</si>
  <si>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</si>
  <si>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</si>
  <si>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</si>
  <si>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</si>
  <si>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</si>
  <si>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</si>
  <si>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</si>
  <si>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</si>
  <si>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</si>
  <si>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</si>
  <si>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</si>
  <si>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</si>
  <si>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</si>
  <si>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</si>
  <si>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</si>
  <si>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</si>
  <si>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</si>
  <si>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</si>
  <si>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</si>
  <si>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</si>
  <si>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</si>
  <si>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</si>
  <si>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</si>
  <si>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</si>
  <si>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</si>
  <si>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</si>
  <si>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</si>
  <si>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</si>
  <si>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</si>
  <si>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</si>
  <si>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</si>
  <si>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</si>
  <si>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</si>
  <si>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</si>
  <si>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</si>
  <si>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</si>
  <si>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</si>
  <si>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</si>
  <si>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</si>
  <si>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</si>
  <si>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</si>
  <si>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</si>
  <si>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</si>
  <si>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</si>
  <si>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</si>
  <si>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</si>
  <si>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</si>
  <si>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</si>
  <si>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</si>
  <si>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</si>
  <si>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</si>
  <si>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</si>
  <si>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</si>
  <si>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</si>
  <si>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</si>
  <si>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</si>
  <si>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</si>
  <si>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</si>
  <si>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</si>
  <si>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</si>
  <si>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</si>
  <si>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</si>
  <si>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</si>
  <si>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</si>
  <si>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</si>
  <si>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</si>
  <si>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</si>
  <si>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</si>
  <si>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</si>
  <si>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</si>
  <si>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</si>
  <si>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</si>
  <si>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</si>
  <si>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</si>
  <si>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</si>
  <si>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</si>
  <si>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</si>
  <si>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</si>
  <si>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</si>
  <si>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</si>
  <si>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</si>
  <si>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</si>
  <si>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</si>
  <si>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</si>
  <si>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</si>
  <si>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</si>
  <si>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</si>
  <si>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</si>
  <si>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</si>
  <si>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</si>
  <si>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</si>
  <si>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</si>
  <si>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</si>
  <si>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</si>
  <si>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</si>
  <si>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</si>
  <si>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</si>
  <si>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</si>
  <si>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</si>
  <si>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</si>
  <si>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</si>
  <si>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</si>
  <si>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</si>
  <si>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</si>
  <si>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</si>
  <si>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</si>
  <si>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</si>
  <si>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</si>
  <si>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</si>
  <si>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</si>
  <si>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</si>
  <si>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</si>
  <si>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</si>
  <si>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</si>
  <si>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</si>
  <si>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</si>
  <si>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</si>
  <si>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</si>
  <si>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</si>
  <si>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</si>
  <si>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</si>
  <si>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</si>
  <si>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</si>
  <si>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</si>
  <si>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</si>
  <si>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</si>
  <si>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</si>
  <si>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</si>
  <si>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</si>
  <si>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</si>
  <si>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</si>
  <si>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</si>
  <si>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</si>
  <si>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</si>
  <si>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</si>
  <si>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</si>
  <si>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</si>
  <si>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</si>
  <si>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</si>
  <si>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</si>
  <si>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</si>
  <si>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</si>
  <si>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</si>
  <si>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</si>
  <si>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</si>
  <si>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</si>
  <si>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</si>
  <si>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</si>
  <si>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</si>
  <si>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</si>
  <si>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</si>
  <si>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</si>
  <si>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</si>
  <si>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</si>
  <si>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</si>
  <si>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</si>
  <si>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</si>
  <si>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</si>
  <si>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</si>
  <si>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</si>
  <si>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</si>
  <si>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</si>
  <si>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</si>
  <si>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</si>
  <si>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</si>
  <si>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</si>
  <si>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</si>
  <si>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</si>
  <si>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</si>
  <si>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</si>
  <si>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</si>
  <si>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</si>
  <si>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</si>
  <si>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</si>
  <si>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</si>
  <si>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</si>
  <si>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</si>
  <si>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</si>
  <si>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</si>
  <si>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</si>
  <si>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</si>
  <si>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</si>
  <si>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</si>
  <si>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</si>
  <si>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</si>
  <si>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</si>
  <si>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</si>
  <si>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</si>
  <si>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</si>
  <si>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</si>
  <si>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</si>
  <si>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</si>
  <si>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</si>
  <si>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</si>
  <si>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</si>
  <si>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</si>
  <si>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</si>
  <si>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</si>
  <si>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</si>
  <si>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</si>
  <si>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</si>
  <si>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</si>
  <si>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</si>
  <si>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</si>
  <si>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</si>
  <si>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</si>
  <si>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</si>
  <si>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</si>
  <si>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</si>
  <si>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</si>
  <si>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</si>
  <si>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</si>
  <si>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</si>
  <si>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</si>
  <si>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</si>
  <si>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</si>
  <si>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</si>
  <si>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</si>
  <si>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</si>
  <si>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</si>
  <si>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</si>
  <si>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</si>
  <si>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</si>
  <si>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</si>
  <si>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</si>
  <si>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</si>
  <si>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</si>
  <si>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</si>
  <si>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</si>
  <si>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</si>
  <si>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</si>
  <si>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</si>
  <si>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</si>
  <si>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</si>
  <si>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</si>
  <si>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</si>
  <si>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</si>
  <si>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</si>
  <si>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</si>
  <si>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</si>
  <si>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</si>
  <si>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</si>
  <si>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</si>
  <si>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</si>
  <si>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</si>
  <si>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</si>
  <si>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</si>
  <si>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</si>
  <si>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</si>
  <si>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</si>
  <si>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</si>
  <si>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</si>
  <si>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</si>
  <si>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</si>
  <si>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</si>
  <si>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</si>
  <si>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</si>
  <si>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</si>
  <si>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</si>
  <si>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</si>
  <si>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</si>
  <si>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</si>
  <si>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</si>
  <si>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</si>
  <si>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</si>
  <si>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</si>
  <si>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</si>
  <si>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</si>
  <si>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</si>
  <si>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</si>
  <si>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</si>
  <si>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</si>
  <si>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</si>
  <si>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</si>
  <si>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</si>
  <si>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</si>
  <si>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</si>
  <si>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</si>
  <si>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</si>
  <si>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</si>
  <si>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</si>
  <si>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</si>
  <si>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</si>
  <si>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</si>
  <si>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</si>
  <si>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</si>
  <si>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</si>
  <si>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</si>
  <si>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</si>
  <si>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</si>
  <si>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</si>
  <si>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</si>
  <si>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</si>
  <si>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</si>
  <si>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</si>
  <si>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</si>
  <si>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</si>
  <si>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</si>
  <si>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</si>
  <si>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</si>
  <si>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</si>
  <si>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</si>
  <si>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</si>
  <si>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</si>
  <si>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</si>
  <si>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</si>
  <si>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</si>
  <si>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</si>
  <si>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</si>
  <si>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</si>
  <si>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</si>
  <si>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</si>
  <si>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</si>
  <si>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</si>
  <si>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</si>
  <si>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</si>
  <si>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</si>
  <si>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</si>
  <si>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</si>
  <si>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</si>
  <si>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</si>
  <si>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</si>
  <si>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</si>
  <si>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</si>
  <si>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</si>
  <si>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</si>
  <si>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</si>
  <si>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</si>
  <si>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</si>
  <si>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</si>
  <si>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</si>
  <si>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</si>
  <si>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</si>
  <si>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</si>
  <si>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</si>
  <si>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</si>
  <si>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</si>
  <si>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</si>
  <si>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</si>
  <si>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</si>
  <si>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</si>
  <si>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</si>
  <si>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</si>
  <si>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</si>
  <si>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</si>
  <si>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</si>
  <si>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</si>
  <si>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</si>
  <si>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</si>
  <si>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</si>
  <si>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</si>
  <si>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</si>
  <si>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</si>
  <si>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</si>
  <si>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</si>
  <si>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</si>
  <si>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</si>
  <si>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</si>
  <si>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</si>
  <si>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</si>
  <si>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</si>
  <si>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</si>
  <si>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</si>
  <si>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</si>
  <si>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</si>
  <si>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</si>
  <si>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</si>
  <si>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</si>
  <si>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</si>
  <si>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</si>
  <si>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</si>
  <si>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</si>
  <si>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</si>
  <si>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</si>
  <si>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</si>
  <si>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</si>
  <si>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</si>
  <si>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</si>
  <si>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</si>
  <si>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</si>
  <si>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</si>
  <si>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</si>
  <si>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</si>
  <si>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</si>
  <si>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</si>
  <si>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</si>
  <si>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</si>
  <si>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</si>
  <si>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</si>
  <si>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</si>
  <si>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</si>
  <si>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</si>
  <si>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</si>
  <si>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</si>
  <si>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</si>
  <si>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</si>
  <si>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</si>
  <si>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</si>
  <si>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</si>
  <si>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</si>
  <si>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</si>
  <si>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</si>
  <si>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</si>
  <si>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</si>
  <si>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</si>
  <si>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</si>
  <si>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</si>
  <si>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</si>
  <si>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</si>
  <si>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</si>
  <si>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</si>
  <si>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</si>
  <si>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</si>
  <si>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</si>
  <si>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</si>
  <si>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</si>
  <si>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</si>
  <si>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</si>
  <si>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</si>
  <si>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</si>
  <si>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</si>
  <si>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</si>
  <si>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</si>
  <si>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</si>
  <si>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</si>
  <si>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</si>
  <si>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</si>
  <si>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</si>
  <si>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</si>
  <si>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</si>
  <si>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</si>
  <si>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</si>
  <si>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</si>
  <si>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</si>
  <si>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</si>
  <si>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</si>
  <si>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</si>
  <si>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</si>
  <si>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</si>
  <si>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</si>
  <si>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</si>
  <si>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</si>
  <si>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</si>
  <si>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</si>
  <si>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</si>
  <si>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</si>
  <si>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</si>
  <si>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</si>
  <si>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</si>
  <si>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</si>
  <si>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</si>
  <si>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</si>
  <si>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</si>
  <si>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</si>
  <si>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</si>
  <si>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</si>
  <si>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</si>
  <si>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</si>
  <si>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</si>
  <si>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</si>
  <si>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</si>
  <si>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</si>
  <si>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</si>
  <si>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</si>
  <si>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</si>
  <si>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</si>
  <si>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</si>
  <si>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</si>
  <si>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</si>
  <si>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</si>
  <si>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</si>
  <si>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</si>
  <si>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</si>
  <si>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</si>
  <si>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</si>
  <si>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</si>
  <si>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</si>
  <si>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</si>
  <si>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</si>
  <si>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</si>
  <si>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</si>
  <si>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</si>
  <si>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</si>
  <si>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</si>
  <si>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</si>
  <si>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</si>
  <si>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</si>
  <si>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</si>
  <si>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</si>
  <si>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</si>
  <si>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</si>
  <si>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</si>
  <si>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</si>
  <si>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</si>
  <si>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</si>
  <si>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</si>
  <si>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</si>
  <si>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</si>
  <si>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</si>
  <si>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</si>
  <si>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</si>
  <si>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</si>
  <si>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</si>
  <si>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</si>
  <si>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</si>
  <si>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</si>
  <si>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</si>
  <si>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</si>
  <si>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</si>
  <si>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</si>
  <si>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</si>
  <si>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</si>
  <si>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</si>
  <si>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</si>
  <si>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</si>
  <si>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</si>
  <si>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</si>
  <si>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</si>
  <si>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</si>
  <si>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</si>
  <si>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</si>
  <si>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</si>
  <si>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</si>
  <si>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</si>
  <si>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</si>
  <si>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</si>
  <si>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</si>
  <si>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</si>
  <si>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</si>
  <si>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</si>
  <si>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</si>
  <si>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</si>
  <si>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</si>
  <si>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</si>
  <si>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</si>
  <si>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</si>
  <si>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</si>
  <si>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</si>
  <si>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</si>
  <si>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</si>
  <si>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</si>
  <si>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</si>
  <si>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</si>
  <si>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</si>
  <si>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</si>
  <si>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</si>
  <si>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</si>
  <si>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</si>
  <si>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</si>
  <si>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</si>
  <si>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</si>
  <si>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</si>
  <si>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</si>
  <si>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</si>
  <si>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</si>
  <si>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</si>
  <si>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</si>
  <si>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</si>
  <si>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</si>
  <si>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</si>
  <si>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</si>
  <si>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</si>
  <si>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</si>
  <si>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</si>
  <si>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</si>
  <si>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</si>
  <si>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</si>
  <si>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</si>
  <si>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</si>
  <si>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</si>
  <si>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</si>
  <si>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</si>
  <si>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</si>
  <si>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</si>
  <si>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</si>
  <si>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</si>
  <si>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</si>
  <si>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</si>
  <si>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</si>
  <si>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</si>
  <si>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</si>
  <si>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</si>
  <si>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</si>
  <si>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</si>
  <si>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</si>
  <si>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</si>
  <si>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</si>
  <si>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</si>
  <si>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</si>
  <si>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</si>
  <si>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</si>
  <si>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</si>
  <si>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</si>
  <si>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</si>
  <si>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</si>
  <si>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</si>
  <si>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</si>
  <si>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</si>
  <si>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</si>
  <si>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</si>
  <si>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</si>
  <si>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</si>
  <si>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</si>
  <si>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</si>
  <si>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</si>
  <si>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</si>
  <si>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</si>
  <si>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</si>
  <si>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</si>
  <si>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</si>
  <si>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</si>
  <si>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</si>
  <si>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</si>
  <si>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</si>
  <si>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</si>
  <si>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</si>
  <si>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</si>
  <si>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</si>
  <si>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</si>
  <si>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</si>
  <si>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</si>
  <si>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</si>
  <si>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</si>
  <si>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</si>
  <si>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</si>
  <si>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</si>
  <si>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</si>
  <si>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</si>
  <si>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</si>
  <si>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</si>
  <si>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</si>
  <si>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</si>
  <si>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</si>
  <si>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</si>
  <si>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</si>
  <si>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</si>
  <si>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</si>
  <si>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</si>
  <si>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</si>
  <si>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</si>
  <si>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</si>
  <si>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</si>
  <si>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</si>
  <si>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</si>
  <si>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</si>
  <si>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</si>
  <si>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</si>
  <si>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</si>
  <si>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</si>
  <si>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</si>
  <si>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</si>
  <si>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</si>
  <si>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</si>
  <si>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</si>
  <si>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</si>
  <si>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</si>
  <si>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</si>
  <si>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</si>
  <si>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</si>
  <si>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</si>
  <si>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</si>
  <si>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</si>
  <si>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</si>
  <si>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</si>
  <si>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</si>
  <si>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</si>
  <si>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</si>
  <si>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</si>
  <si>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</si>
  <si>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</si>
  <si>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</si>
  <si>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</si>
  <si>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</si>
  <si>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</si>
  <si>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</si>
  <si>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</si>
  <si>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</si>
  <si>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</si>
  <si>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</si>
  <si>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</si>
  <si>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</si>
  <si>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</si>
  <si>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</si>
  <si>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</si>
  <si>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</si>
  <si>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</si>
  <si>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</si>
  <si>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</si>
  <si>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</si>
  <si>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</si>
  <si>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</si>
  <si>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</si>
  <si>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</si>
  <si>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</si>
  <si>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</si>
  <si>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</si>
  <si>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</si>
  <si>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</si>
  <si>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</si>
  <si>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</si>
  <si>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</si>
  <si>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</si>
  <si>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</si>
  <si>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</si>
  <si>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</si>
  <si>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</si>
  <si>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</si>
  <si>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</si>
  <si>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</si>
  <si>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</si>
  <si>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</si>
  <si>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</si>
  <si>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</si>
  <si>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</si>
  <si>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</si>
  <si>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</si>
  <si>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</si>
  <si>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</si>
  <si>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</si>
  <si>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</si>
  <si>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</si>
  <si>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</si>
  <si>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</si>
  <si>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</si>
  <si>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</si>
  <si>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</si>
  <si>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</si>
  <si>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</si>
  <si>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</si>
  <si>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</si>
  <si>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</si>
  <si>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</si>
  <si>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</si>
  <si>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</si>
  <si>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</si>
  <si>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</si>
  <si>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</si>
  <si>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</si>
  <si>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</si>
  <si>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</si>
  <si>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</si>
  <si>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</si>
  <si>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</si>
  <si>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</si>
  <si>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</si>
  <si>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</si>
  <si>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</si>
  <si>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</si>
  <si>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</si>
  <si>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</si>
  <si>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</si>
  <si>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</si>
  <si>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</si>
  <si>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</si>
  <si>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</si>
  <si>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</si>
  <si>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</si>
  <si>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</si>
  <si>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</si>
  <si>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</si>
  <si>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</si>
  <si>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</si>
  <si>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</si>
  <si>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</si>
  <si>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</si>
  <si>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</si>
  <si>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</si>
  <si>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</si>
  <si>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</si>
  <si>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</si>
  <si>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</si>
  <si>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</si>
  <si>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</si>
  <si>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</si>
  <si>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</si>
  <si>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</si>
  <si>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</si>
  <si>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</si>
  <si>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</si>
  <si>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</si>
  <si>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</si>
  <si>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</si>
  <si>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</si>
  <si>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</si>
  <si>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</si>
  <si>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</si>
  <si>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</si>
  <si>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</si>
  <si>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</si>
  <si>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</si>
  <si>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</si>
  <si>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</si>
  <si>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</si>
  <si>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</si>
  <si>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</si>
  <si>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</si>
  <si>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</si>
  <si>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</si>
  <si>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</si>
  <si>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</si>
  <si>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</si>
  <si>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</si>
  <si>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</si>
  <si>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</si>
  <si>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</si>
  <si>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</si>
  <si>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</si>
  <si>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</si>
  <si>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</si>
  <si>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</si>
  <si>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</si>
  <si>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</si>
  <si>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</si>
  <si>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</si>
  <si>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</si>
  <si>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</si>
  <si>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</si>
  <si>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</si>
  <si>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</si>
  <si>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</si>
  <si>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</si>
  <si>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</si>
  <si>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</si>
  <si>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</si>
  <si>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</si>
  <si>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</si>
  <si>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</si>
  <si>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</si>
  <si>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</si>
  <si>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</si>
  <si>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</si>
  <si>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</si>
  <si>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</si>
  <si>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</si>
  <si>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</si>
  <si>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</si>
  <si>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</si>
  <si>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</si>
  <si>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</si>
  <si>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</si>
  <si>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</si>
  <si>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</si>
  <si>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</si>
  <si>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</si>
  <si>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</si>
  <si>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</si>
  <si>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</si>
  <si>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</si>
  <si>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</si>
  <si>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</si>
  <si>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</si>
  <si>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</si>
  <si>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</si>
  <si>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</si>
  <si>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</si>
  <si>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</si>
  <si>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</si>
  <si>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</si>
  <si>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</si>
  <si>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</si>
  <si>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</si>
  <si>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</si>
  <si>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</si>
  <si>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</si>
  <si>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</si>
  <si>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</si>
  <si>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</si>
  <si>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</si>
  <si>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</si>
  <si>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</si>
  <si>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</si>
  <si>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</si>
  <si>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</si>
  <si>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</si>
  <si>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</si>
  <si>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</si>
  <si>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</si>
  <si>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</si>
  <si>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</si>
  <si>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</si>
  <si>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</si>
  <si>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</si>
  <si>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</si>
  <si>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</si>
  <si>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</si>
  <si>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</si>
  <si>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</si>
  <si>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</si>
  <si>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</si>
  <si>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</si>
  <si>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</si>
  <si>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</si>
  <si>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</si>
  <si>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</si>
  <si>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</si>
  <si>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</si>
  <si>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</si>
  <si>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</si>
  <si>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</si>
  <si>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</si>
  <si>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</si>
  <si>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</si>
  <si>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</si>
  <si>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</si>
  <si>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</si>
  <si>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</si>
  <si>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</si>
  <si>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</si>
  <si>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</si>
  <si>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</si>
  <si>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</si>
  <si>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</si>
  <si>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</si>
  <si>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</si>
  <si>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</si>
  <si>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</si>
  <si>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</si>
  <si>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</si>
  <si>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</si>
  <si>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</si>
  <si>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</si>
  <si>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</si>
  <si>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</si>
  <si>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</si>
  <si>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</si>
  <si>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</si>
  <si>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</si>
  <si>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</si>
  <si>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</si>
  <si>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</si>
  <si>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</si>
  <si>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</si>
  <si>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</si>
  <si>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</si>
  <si>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</si>
  <si>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</si>
  <si>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</si>
  <si>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</si>
  <si>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</si>
  <si>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</si>
  <si>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</si>
  <si>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</si>
  <si>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</si>
  <si>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</si>
  <si>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</si>
  <si>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</si>
  <si>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</si>
  <si>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</si>
  <si>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</si>
  <si>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</si>
  <si>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</si>
  <si>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</si>
  <si>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</si>
  <si>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</si>
  <si>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</si>
  <si>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</si>
  <si>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</si>
  <si>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</si>
  <si>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</si>
  <si>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</si>
  <si>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</si>
  <si>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</si>
  <si>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</si>
  <si>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</si>
  <si>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</si>
  <si>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</si>
  <si>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</si>
  <si>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</si>
  <si>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</si>
  <si>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</si>
  <si>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</si>
  <si>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</si>
  <si>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</si>
  <si>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</si>
  <si>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</si>
  <si>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</si>
  <si>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</si>
  <si>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</si>
  <si>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</si>
  <si>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</si>
  <si>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</si>
  <si>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</si>
  <si>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</si>
  <si>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</si>
  <si>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</si>
  <si>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</si>
  <si>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</si>
  <si>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</si>
  <si>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</si>
  <si>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</si>
  <si>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</si>
  <si>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</si>
  <si>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</si>
  <si>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</si>
  <si>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</si>
  <si>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</si>
  <si>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</si>
  <si>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</si>
  <si>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</si>
  <si>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</si>
  <si>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</si>
  <si>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</si>
  <si>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</si>
  <si>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</si>
  <si>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</si>
  <si>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</si>
  <si>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</si>
  <si>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</si>
  <si>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</si>
  <si>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</si>
  <si>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</si>
  <si>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</si>
  <si>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</si>
  <si>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</si>
  <si>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</si>
  <si>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</si>
  <si>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</si>
  <si>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</si>
  <si>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</si>
  <si>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</si>
  <si>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</si>
  <si>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</si>
  <si>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</si>
  <si>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</si>
  <si>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</si>
  <si>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</si>
  <si>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</si>
  <si>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</si>
  <si>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</si>
  <si>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</si>
  <si>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</si>
  <si>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</si>
  <si>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</si>
  <si>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</si>
  <si>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</si>
  <si>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</si>
  <si>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</si>
  <si>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</si>
  <si>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</si>
  <si>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</si>
  <si>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</si>
  <si>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</si>
  <si>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</si>
  <si>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</si>
  <si>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</si>
  <si>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</si>
  <si>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</si>
  <si>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</si>
  <si>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</si>
  <si>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</si>
  <si>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</si>
  <si>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</si>
  <si>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</si>
  <si>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</si>
  <si>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</si>
  <si>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</si>
  <si>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</si>
  <si>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</si>
  <si>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</si>
  <si>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</si>
  <si>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</si>
  <si>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</si>
  <si>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</si>
  <si>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</si>
  <si>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</si>
  <si>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</si>
  <si>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</si>
  <si>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</si>
  <si>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</si>
  <si>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</si>
  <si>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</si>
  <si>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</si>
  <si>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</si>
  <si>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</si>
  <si>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</si>
  <si>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</si>
  <si>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</si>
  <si>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</si>
  <si>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</si>
  <si>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</si>
  <si>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</si>
  <si>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</si>
  <si>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</si>
  <si>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</si>
  <si>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</si>
  <si>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</si>
  <si>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</si>
  <si>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</si>
  <si>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</si>
  <si>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</si>
  <si>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</si>
  <si>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</si>
  <si>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</si>
  <si>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</si>
  <si>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</si>
  <si>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</si>
  <si>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</si>
  <si>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</si>
  <si>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</si>
  <si>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</si>
  <si>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</si>
  <si>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</si>
  <si>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</si>
  <si>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</si>
  <si>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</si>
  <si>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</si>
  <si>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</si>
  <si>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</si>
  <si>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</si>
  <si>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</si>
  <si>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</si>
  <si>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</si>
  <si>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</si>
  <si>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</si>
  <si>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</si>
  <si>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</si>
  <si>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</si>
  <si>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</si>
  <si>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</si>
  <si>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</si>
  <si>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</si>
  <si>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</si>
  <si>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</si>
  <si>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</si>
  <si>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</si>
  <si>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</si>
  <si>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</si>
  <si>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</si>
  <si>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</si>
  <si>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</si>
  <si>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</si>
  <si>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</si>
  <si>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</si>
  <si>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</si>
  <si>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</si>
  <si>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</si>
  <si>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</si>
  <si>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</si>
  <si>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</si>
  <si>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</si>
  <si>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</si>
  <si>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</si>
  <si>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</si>
  <si>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</si>
  <si>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</si>
  <si>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</si>
  <si>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</si>
  <si>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</si>
  <si>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</si>
  <si>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</si>
  <si>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</si>
  <si>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</si>
  <si>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</si>
  <si>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</si>
  <si>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</si>
  <si>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</si>
  <si>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</si>
  <si>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</si>
  <si>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</si>
  <si>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</si>
  <si>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</si>
  <si>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</si>
  <si>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</si>
  <si>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</si>
  <si>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</si>
  <si>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</si>
  <si>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</si>
  <si>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</si>
  <si>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</si>
  <si>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</si>
  <si>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</si>
  <si>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</si>
  <si>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</si>
  <si>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</si>
  <si>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</si>
  <si>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</si>
  <si>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</si>
  <si>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</si>
  <si>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</si>
  <si>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</si>
  <si>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</si>
  <si>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</si>
  <si>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</si>
  <si>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</si>
  <si>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</si>
  <si>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</si>
  <si>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</si>
  <si>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</si>
  <si>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</si>
  <si>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</si>
  <si>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</si>
  <si>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</si>
  <si>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</si>
  <si>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</si>
  <si>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</si>
  <si>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</si>
  <si>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</si>
  <si>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</si>
  <si>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</si>
  <si>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</si>
  <si>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</si>
  <si>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</si>
  <si>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</si>
  <si>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</si>
  <si>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</si>
  <si>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</si>
  <si>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</si>
  <si>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</si>
  <si>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</si>
  <si>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</si>
  <si>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</si>
  <si>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</si>
  <si>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</si>
  <si>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</si>
  <si>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</si>
  <si>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</si>
  <si>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</si>
  <si>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</si>
  <si>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</si>
  <si>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</si>
  <si>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</si>
  <si>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</si>
  <si>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</si>
  <si>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</si>
  <si>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</si>
  <si>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</si>
  <si>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</si>
  <si>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</si>
  <si>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</si>
  <si>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</si>
  <si>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</si>
  <si>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</si>
  <si>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</si>
  <si>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</si>
  <si>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</si>
  <si>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</si>
  <si>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</si>
  <si>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</si>
  <si>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</si>
  <si>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</si>
  <si>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</si>
  <si>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</si>
  <si>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</si>
  <si>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</si>
  <si>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</si>
  <si>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</si>
  <si>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</si>
  <si>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</si>
  <si>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</si>
  <si>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</si>
  <si>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</si>
  <si>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</si>
  <si>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</si>
  <si>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</si>
  <si>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</si>
  <si>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</si>
  <si>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</si>
  <si>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</si>
  <si>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</si>
  <si>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</si>
  <si>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</si>
  <si>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</si>
  <si>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</si>
  <si>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</si>
  <si>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</si>
  <si>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</si>
  <si>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</si>
  <si>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</si>
  <si>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</si>
  <si>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</si>
  <si>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</si>
  <si>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</si>
  <si>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</si>
  <si>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</si>
  <si>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</si>
  <si>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</si>
  <si>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</si>
  <si>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</si>
  <si>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</si>
  <si>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</si>
  <si>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</si>
  <si>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</si>
  <si>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</si>
  <si>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</si>
  <si>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</si>
  <si>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</si>
  <si>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</si>
  <si>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</si>
  <si>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</si>
  <si>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</si>
  <si>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</si>
  <si>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</si>
  <si>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</si>
  <si>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</si>
  <si>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</si>
  <si>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</si>
  <si>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</si>
  <si>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</si>
  <si>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</si>
  <si>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</si>
  <si>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</si>
  <si>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</si>
  <si>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</si>
  <si>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</si>
  <si>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</si>
  <si>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</si>
  <si>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</si>
  <si>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</si>
  <si>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</si>
  <si>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</si>
  <si>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</si>
  <si>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</si>
  <si>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</si>
  <si>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</si>
  <si>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</si>
  <si>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</si>
  <si>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</si>
  <si>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</si>
  <si>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</si>
  <si>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</si>
  <si>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</si>
  <si>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</si>
  <si>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</si>
  <si>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</si>
  <si>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</si>
  <si>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</si>
  <si>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</si>
  <si>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</si>
  <si>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</si>
  <si>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</si>
  <si>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</si>
  <si>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</si>
  <si>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</si>
  <si>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</si>
  <si>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</si>
  <si>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</si>
  <si>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</si>
  <si>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</si>
  <si>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</si>
  <si>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</si>
  <si>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</si>
  <si>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</si>
  <si>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</si>
  <si>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</si>
  <si>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</si>
  <si>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</si>
  <si>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</si>
  <si>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</si>
  <si>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</si>
  <si>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</si>
  <si>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</si>
  <si>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</si>
  <si>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</si>
  <si>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</si>
  <si>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</si>
  <si>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</si>
  <si>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</si>
  <si>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</si>
  <si>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</si>
  <si>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</si>
  <si>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</si>
  <si>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</si>
  <si>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</si>
  <si>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</si>
  <si>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</si>
  <si>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</si>
  <si>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</si>
  <si>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</si>
  <si>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</si>
  <si>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</si>
  <si>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</si>
  <si>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</si>
  <si>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</si>
  <si>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</si>
  <si>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</si>
  <si>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</si>
  <si>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</si>
  <si>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</si>
  <si>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</si>
  <si>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</si>
  <si>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</si>
  <si>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</si>
  <si>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</si>
  <si>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</si>
  <si>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</si>
  <si>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</si>
  <si>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</si>
  <si>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</si>
  <si>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</si>
  <si>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</si>
  <si>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</si>
  <si>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</si>
  <si>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</si>
  <si>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</si>
  <si>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</si>
  <si>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</si>
  <si>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</si>
  <si>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</si>
  <si>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</si>
  <si>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</si>
  <si>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</si>
  <si>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</si>
  <si>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</si>
  <si>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</si>
  <si>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</si>
  <si>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</si>
  <si>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</si>
  <si>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</si>
  <si>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</si>
  <si>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</si>
  <si>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</si>
  <si>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</si>
  <si>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</si>
  <si>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</si>
  <si>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</si>
  <si>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</si>
  <si>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</si>
  <si>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</si>
  <si>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</si>
  <si>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</si>
  <si>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</si>
  <si>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</si>
  <si>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</si>
  <si>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</si>
  <si>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</si>
  <si>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</si>
  <si>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</si>
  <si>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</si>
  <si>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</si>
  <si>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</si>
  <si>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</si>
  <si>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</si>
  <si>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</si>
  <si>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</si>
  <si>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</si>
  <si>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</si>
  <si>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</si>
  <si>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</si>
  <si>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</si>
  <si>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</si>
  <si>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</si>
  <si>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</si>
  <si>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</si>
  <si>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</si>
  <si>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</si>
  <si>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</si>
  <si>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</si>
  <si>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</si>
  <si>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</si>
  <si>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</si>
  <si>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</si>
  <si>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</si>
  <si>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</si>
  <si>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</si>
  <si>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</si>
  <si>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</si>
  <si>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</si>
  <si>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</si>
  <si>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</si>
  <si>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</si>
  <si>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</si>
  <si>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</si>
  <si>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</si>
  <si>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</si>
  <si>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</si>
  <si>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</si>
  <si>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</si>
  <si>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</si>
  <si>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</si>
  <si>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</si>
  <si>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</si>
  <si>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</si>
  <si>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</si>
  <si>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</si>
  <si>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</si>
  <si>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</si>
  <si>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</si>
  <si>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</si>
  <si>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</si>
  <si>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</si>
  <si>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</si>
  <si>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</si>
  <si>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</si>
  <si>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</si>
  <si>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</si>
  <si>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</si>
  <si>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</si>
  <si>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</si>
  <si>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</si>
  <si>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</si>
  <si>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</si>
  <si>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</si>
  <si>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</si>
  <si>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</si>
  <si>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</si>
  <si>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</si>
  <si>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</si>
  <si>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</si>
  <si>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</si>
  <si>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</si>
  <si>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</si>
  <si>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</si>
  <si>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</si>
  <si>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</si>
  <si>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</si>
  <si>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</si>
  <si>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</si>
  <si>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</si>
  <si>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</si>
  <si>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</si>
  <si>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</si>
  <si>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</si>
  <si>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</si>
  <si>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</si>
  <si>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</si>
  <si>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</si>
  <si>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</si>
  <si>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</si>
  <si>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</si>
  <si>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</si>
  <si>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</si>
  <si>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</si>
  <si>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</si>
  <si>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</si>
  <si>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</si>
  <si>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</si>
  <si>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</si>
  <si>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</si>
  <si>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</si>
  <si>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</si>
  <si>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</si>
  <si>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</si>
  <si>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</si>
  <si>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</si>
  <si>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</si>
  <si>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</si>
  <si>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</si>
  <si>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</si>
  <si>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</si>
  <si>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</si>
  <si>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</si>
  <si>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</si>
  <si>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</si>
  <si>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</si>
  <si>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</si>
  <si>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</si>
  <si>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</si>
  <si>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</si>
  <si>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</si>
  <si>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</si>
  <si>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</si>
  <si>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</si>
  <si>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</si>
  <si>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</si>
  <si>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</si>
  <si>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</si>
  <si>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</si>
  <si>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</si>
  <si>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</si>
  <si>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</si>
  <si>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</si>
  <si>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</si>
  <si>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</si>
  <si>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</si>
  <si>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</si>
  <si>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</si>
  <si>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</si>
  <si>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</si>
  <si>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</si>
  <si>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</si>
  <si>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</si>
  <si>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</si>
  <si>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</si>
  <si>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</si>
  <si>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</si>
  <si>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</si>
  <si>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</si>
  <si>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</si>
  <si>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</si>
  <si>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</si>
  <si>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</si>
  <si>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</si>
  <si>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</si>
  <si>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</si>
  <si>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</si>
  <si>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</si>
  <si>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</si>
  <si>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</si>
  <si>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</si>
  <si>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</si>
  <si>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</si>
  <si>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</si>
  <si>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</si>
  <si>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</si>
  <si>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</si>
  <si>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</si>
  <si>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</si>
  <si>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</si>
  <si>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</si>
  <si>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</si>
  <si>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</si>
  <si>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</si>
  <si>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</si>
  <si>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</si>
  <si>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</si>
  <si>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</si>
  <si>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</si>
  <si>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</si>
  <si>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</si>
  <si>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</si>
  <si>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</si>
  <si>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</si>
  <si>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</si>
  <si>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</si>
  <si>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</si>
  <si>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</si>
  <si>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</si>
  <si>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</si>
  <si>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</si>
  <si>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</si>
  <si>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</si>
  <si>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</si>
  <si>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</si>
  <si>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</si>
  <si>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</si>
  <si>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</si>
  <si>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</si>
  <si>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</si>
  <si>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</si>
  <si>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</si>
  <si>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</si>
  <si>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</si>
  <si>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</si>
  <si>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</si>
  <si>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</si>
  <si>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</si>
  <si>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</si>
  <si>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</si>
  <si>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</si>
  <si>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</si>
  <si>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</si>
  <si>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</si>
  <si>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</si>
  <si>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</si>
  <si>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</si>
  <si>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</si>
  <si>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</si>
  <si>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</si>
  <si>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</si>
  <si>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</si>
  <si>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</si>
  <si>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</si>
  <si>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</si>
  <si>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</si>
  <si>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</si>
  <si>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</si>
  <si>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</si>
  <si>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</si>
  <si>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</si>
  <si>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</si>
  <si>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</si>
  <si>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</si>
  <si>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</si>
  <si>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</si>
  <si>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</si>
  <si>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</si>
  <si>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</si>
  <si>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</si>
  <si>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</si>
  <si>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</si>
  <si>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</si>
  <si>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</si>
  <si>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</si>
  <si>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</si>
  <si>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</si>
  <si>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</si>
  <si>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</si>
  <si>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</si>
  <si>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</si>
  <si>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</si>
  <si>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</si>
  <si>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</si>
  <si>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</si>
  <si>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</si>
  <si>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</si>
  <si>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</si>
  <si>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</si>
  <si>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</si>
  <si>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</si>
  <si>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</si>
  <si>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</si>
  <si>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</si>
  <si>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</si>
  <si>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</si>
  <si>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</si>
  <si>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</si>
  <si>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</si>
  <si>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</si>
  <si>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</si>
  <si>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</si>
  <si>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</si>
  <si>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</si>
  <si>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</si>
  <si>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</si>
  <si>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</si>
  <si>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</si>
  <si>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</si>
  <si>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</si>
  <si>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</si>
  <si>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</si>
  <si>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</si>
  <si>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</si>
  <si>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</si>
  <si>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</si>
  <si>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</si>
  <si>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</si>
  <si>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</si>
  <si>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</si>
  <si>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</si>
  <si>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</si>
  <si>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</si>
  <si>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</si>
  <si>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</si>
  <si>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</si>
  <si>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</si>
  <si>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</si>
  <si>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</si>
  <si>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</si>
  <si>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</si>
  <si>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</si>
  <si>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</si>
  <si>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</si>
  <si>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</si>
  <si>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</si>
  <si>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</si>
  <si>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</si>
  <si>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</si>
  <si>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</si>
  <si>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</si>
  <si>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</si>
  <si>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</si>
  <si>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</si>
  <si>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</si>
  <si>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</si>
  <si>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</si>
  <si>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</si>
  <si>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</si>
  <si>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</si>
  <si>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</si>
  <si>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</si>
  <si>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</si>
  <si>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</si>
  <si>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</si>
  <si>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</si>
  <si>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</si>
  <si>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</si>
  <si>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</si>
  <si>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</si>
  <si>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</si>
  <si>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</si>
  <si>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</si>
  <si>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</si>
  <si>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</si>
  <si>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</si>
  <si>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</si>
  <si>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</si>
  <si>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</si>
  <si>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</si>
  <si>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</si>
  <si>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</si>
  <si>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</si>
  <si>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</si>
  <si>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</si>
  <si>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</si>
  <si>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</si>
  <si>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</si>
  <si>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</si>
  <si>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</si>
  <si>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</si>
  <si>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</si>
  <si>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</si>
  <si>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</si>
  <si>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</si>
  <si>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</si>
  <si>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</si>
  <si>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</si>
  <si>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</si>
  <si>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</si>
  <si>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</si>
  <si>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</si>
  <si>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</si>
  <si>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</si>
  <si>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</si>
  <si>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</si>
  <si>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</si>
  <si>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</si>
  <si>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</si>
  <si>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</si>
  <si>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</si>
  <si>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</si>
  <si>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</si>
  <si>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</si>
  <si>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</si>
  <si>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</si>
  <si>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</si>
  <si>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</si>
  <si>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</si>
  <si>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</si>
  <si>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</si>
  <si>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</si>
  <si>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</si>
  <si>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</si>
  <si>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</si>
  <si>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</si>
  <si>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</si>
  <si>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</si>
  <si>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</si>
  <si>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</si>
  <si>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</si>
  <si>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</si>
  <si>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</si>
  <si>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</si>
  <si>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</si>
  <si>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</si>
  <si>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</si>
  <si>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</si>
  <si>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</si>
  <si>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</si>
  <si>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</si>
  <si>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</si>
  <si>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</si>
  <si>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</si>
  <si>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</si>
  <si>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</si>
  <si>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</si>
  <si>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</si>
  <si>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</si>
  <si>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</si>
  <si>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</si>
  <si>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</si>
  <si>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</si>
  <si>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</si>
  <si>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</si>
  <si>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</si>
  <si>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</si>
  <si>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</si>
  <si>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</si>
  <si>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</si>
  <si>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</si>
  <si>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</si>
  <si>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</si>
  <si>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</si>
  <si>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</si>
  <si>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</si>
  <si>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</si>
  <si>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</si>
  <si>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</si>
  <si>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</si>
  <si>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</si>
  <si>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</si>
  <si>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</si>
  <si>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</si>
  <si>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</si>
  <si>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</si>
  <si>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</si>
  <si>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</si>
  <si>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</si>
  <si>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</si>
  <si>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</si>
  <si>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</si>
  <si>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</si>
  <si>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</si>
  <si>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</si>
  <si>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</si>
  <si>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</si>
  <si>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</si>
  <si>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</si>
  <si>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</si>
  <si>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</si>
  <si>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</si>
  <si>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</si>
  <si>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</si>
  <si>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</si>
  <si>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</si>
  <si>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</si>
  <si>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</si>
  <si>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</si>
  <si>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</si>
  <si>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</si>
  <si>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</si>
  <si>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</si>
  <si>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</si>
  <si>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</si>
  <si>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</si>
  <si>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</si>
  <si>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</si>
  <si>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</si>
  <si>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</si>
  <si>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</si>
  <si>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</si>
  <si>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</si>
  <si>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</si>
  <si>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</si>
  <si>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</si>
  <si>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</si>
  <si>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</si>
  <si>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</si>
  <si>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</si>
  <si>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</si>
  <si>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</si>
  <si>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</si>
  <si>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</si>
  <si>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</si>
  <si>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</si>
  <si>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</si>
  <si>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</si>
  <si>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</si>
  <si>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</si>
  <si>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</si>
  <si>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</si>
  <si>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</si>
  <si>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</si>
  <si>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</si>
  <si>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</si>
  <si>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</si>
  <si>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</si>
  <si>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</si>
  <si>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</si>
  <si>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</si>
  <si>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</si>
  <si>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</si>
  <si>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</si>
  <si>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</si>
  <si>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</si>
  <si>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</si>
  <si>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</si>
  <si>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</si>
  <si>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</si>
  <si>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</si>
  <si>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</si>
  <si>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</si>
  <si>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</si>
  <si>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</si>
  <si>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</si>
  <si>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</si>
  <si>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</si>
  <si>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</si>
  <si>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</si>
  <si>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</si>
  <si>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</si>
  <si>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</si>
  <si>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</si>
  <si>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</si>
  <si>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</si>
  <si>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</si>
  <si>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</si>
  <si>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</si>
  <si>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</si>
  <si>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</si>
  <si>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</si>
  <si>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</si>
  <si>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</si>
  <si>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</si>
  <si>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</si>
  <si>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</si>
  <si>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</si>
  <si>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</si>
  <si>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</si>
  <si>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</si>
  <si>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</si>
  <si>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</si>
  <si>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</si>
  <si>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</si>
  <si>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</si>
  <si>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</si>
  <si>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</si>
  <si>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</si>
  <si>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</si>
  <si>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</si>
  <si>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</si>
  <si>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</si>
  <si>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</si>
  <si>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</si>
  <si>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</si>
  <si>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</si>
  <si>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</si>
  <si>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</si>
  <si>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</si>
  <si>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</si>
  <si>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</si>
  <si>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</si>
  <si>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</si>
  <si>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</si>
  <si>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</si>
  <si>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</si>
  <si>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</si>
  <si>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</si>
  <si>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</si>
  <si>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</si>
  <si>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</si>
  <si>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</si>
  <si>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</si>
  <si>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</si>
  <si>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</si>
  <si>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</si>
  <si>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</si>
  <si>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</si>
  <si>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</si>
  <si>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</si>
  <si>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</si>
  <si>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</si>
  <si>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</si>
  <si>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</si>
  <si>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</si>
  <si>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</si>
  <si>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</si>
  <si>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</si>
  <si>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</si>
  <si>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</si>
  <si>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</si>
  <si>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</si>
  <si>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</si>
  <si>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</si>
  <si>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</si>
  <si>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</si>
  <si>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</si>
  <si>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</si>
  <si>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</si>
  <si>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</si>
  <si>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</si>
  <si>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</si>
  <si>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</si>
  <si>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</si>
  <si>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</si>
  <si>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</si>
  <si>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</si>
  <si>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</si>
  <si>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</si>
  <si>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</si>
  <si>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</si>
  <si>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</si>
  <si>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</si>
  <si>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</si>
  <si>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</si>
  <si>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</si>
  <si>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</si>
  <si>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</si>
  <si>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</si>
  <si>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</si>
  <si>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</si>
  <si>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</si>
  <si>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</si>
  <si>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</si>
  <si>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</si>
  <si>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</si>
  <si>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</si>
  <si>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</si>
  <si>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</si>
  <si>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</si>
  <si>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</si>
  <si>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</si>
  <si>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</si>
  <si>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</si>
  <si>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</si>
  <si>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</si>
  <si>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</si>
  <si>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</si>
  <si>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</si>
  <si>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</si>
  <si>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</si>
  <si>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</si>
  <si>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</si>
  <si>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</si>
  <si>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</si>
  <si>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</si>
  <si>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</si>
  <si>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</si>
  <si>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</si>
  <si>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</si>
  <si>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</si>
  <si>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</si>
  <si>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</si>
  <si>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</si>
  <si>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</si>
  <si>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</si>
  <si>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</si>
  <si>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</si>
  <si>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</si>
  <si>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</si>
  <si>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</si>
  <si>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</si>
  <si>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</si>
  <si>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</si>
  <si>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</si>
  <si>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</si>
  <si>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</si>
  <si>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</si>
  <si>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</si>
  <si>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</si>
  <si>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</si>
  <si>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</si>
  <si>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</si>
  <si>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</si>
  <si>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</si>
  <si>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</si>
  <si>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</si>
  <si>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</si>
  <si>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</si>
  <si>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</si>
  <si>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</si>
  <si>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</si>
  <si>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</si>
  <si>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</si>
  <si>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</si>
  <si>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</si>
  <si>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</si>
  <si>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</si>
  <si>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</si>
  <si>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</si>
  <si>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</si>
  <si>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</si>
  <si>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</si>
  <si>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</si>
  <si>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</si>
  <si>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</si>
  <si>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</si>
  <si>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</si>
  <si>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</si>
  <si>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</si>
  <si>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</si>
  <si>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</si>
  <si>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</si>
  <si>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</si>
  <si>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</si>
  <si>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</si>
  <si>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</si>
  <si>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</si>
  <si>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</si>
  <si>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</si>
  <si>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</si>
  <si>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</si>
  <si>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</si>
  <si>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</si>
  <si>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</si>
  <si>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</si>
  <si>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</si>
  <si>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</si>
  <si>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</si>
  <si>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</si>
  <si>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</si>
  <si>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</si>
  <si>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</si>
  <si>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</si>
  <si>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</si>
  <si>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</si>
  <si>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</si>
  <si>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</si>
  <si>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</si>
  <si>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</si>
  <si>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</si>
  <si>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</si>
  <si>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</si>
  <si>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</si>
  <si>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</si>
  <si>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</si>
  <si>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</si>
  <si>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</si>
  <si>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</si>
  <si>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</si>
  <si>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</si>
  <si>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</si>
  <si>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</si>
  <si>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</si>
  <si>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</si>
  <si>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</si>
  <si>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</si>
  <si>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</si>
  <si>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</si>
  <si>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</si>
  <si>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</si>
  <si>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</si>
  <si>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</si>
  <si>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</si>
  <si>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</si>
  <si>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</si>
  <si>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</si>
  <si>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</si>
  <si>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</si>
  <si>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</si>
  <si>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</si>
  <si>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</si>
  <si>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</si>
  <si>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</si>
  <si>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</si>
  <si>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</si>
  <si>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</si>
  <si>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</si>
  <si>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</si>
  <si>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</si>
  <si>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</si>
  <si>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</si>
  <si>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</si>
  <si>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</si>
  <si>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</si>
  <si>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</si>
  <si>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</si>
  <si>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</si>
  <si>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</si>
  <si>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</si>
  <si>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</si>
  <si>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</si>
  <si>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</si>
  <si>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</si>
  <si>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</si>
  <si>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</si>
  <si>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</si>
  <si>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</si>
  <si>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</si>
  <si>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</si>
  <si>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</si>
  <si>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</si>
  <si>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</si>
  <si>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</si>
  <si>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</si>
  <si>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</si>
  <si>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</si>
  <si>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</si>
  <si>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</si>
  <si>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</si>
  <si>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</si>
  <si>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</si>
  <si>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</si>
  <si>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</si>
  <si>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</si>
  <si>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</si>
  <si>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</si>
  <si>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</si>
  <si>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</si>
  <si>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</si>
  <si>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</si>
  <si>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</si>
  <si>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</si>
  <si>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</si>
  <si>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</si>
  <si>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</si>
  <si>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</si>
  <si>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</si>
  <si>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</si>
  <si>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</si>
  <si>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</si>
  <si>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</si>
  <si>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</si>
  <si>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</si>
  <si>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</si>
  <si>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</si>
  <si>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</si>
  <si>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</si>
  <si>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</si>
  <si>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</si>
  <si>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</si>
  <si>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</si>
  <si>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</si>
  <si>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</si>
  <si>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</si>
  <si>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</si>
  <si>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</si>
  <si>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</si>
  <si>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</si>
  <si>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</si>
  <si>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</si>
  <si>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</si>
  <si>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</si>
  <si>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</si>
  <si>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</si>
  <si>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</si>
  <si>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</si>
  <si>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</si>
  <si>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</si>
  <si>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</si>
  <si>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</si>
  <si>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</si>
  <si>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</si>
  <si>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</si>
  <si>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</si>
  <si>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</si>
  <si>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</si>
  <si>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</si>
  <si>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</si>
  <si>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</si>
  <si>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</si>
  <si>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</si>
  <si>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</si>
  <si>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</si>
  <si>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</si>
  <si>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</si>
  <si>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</si>
  <si>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</si>
  <si>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</si>
  <si>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</si>
  <si>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</si>
  <si>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</si>
  <si>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</si>
  <si>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</si>
  <si>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</si>
  <si>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</si>
  <si>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</si>
  <si>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</si>
  <si>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</si>
  <si>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</si>
  <si>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</si>
  <si>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</si>
  <si>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</si>
  <si>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</si>
  <si>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</si>
  <si>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</si>
  <si>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</si>
  <si>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</si>
  <si>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</si>
  <si>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</si>
  <si>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</si>
  <si>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</si>
  <si>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</si>
  <si>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</si>
  <si>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</si>
  <si>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</si>
  <si>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</si>
  <si>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</si>
  <si>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</si>
  <si>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</si>
  <si>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</si>
  <si>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</si>
  <si>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</si>
  <si>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</si>
  <si>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</si>
  <si>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</si>
  <si>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</si>
  <si>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</si>
  <si>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</si>
  <si>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</si>
  <si>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</si>
  <si>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</si>
  <si>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</si>
  <si>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</si>
  <si>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</si>
  <si>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</si>
  <si>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</si>
  <si>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</si>
  <si>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</si>
  <si>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</si>
  <si>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</si>
  <si>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</si>
  <si>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</si>
  <si>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</si>
  <si>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</si>
  <si>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</si>
  <si>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</si>
  <si>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</si>
  <si>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</si>
  <si>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</si>
  <si>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</si>
  <si>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</si>
  <si>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</si>
  <si>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</si>
  <si>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</si>
  <si>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</si>
  <si>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</si>
  <si>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</si>
  <si>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</si>
  <si>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</si>
  <si>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</si>
  <si>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</si>
  <si>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</si>
  <si>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</si>
  <si>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</si>
  <si>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</si>
  <si>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</si>
  <si>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</si>
  <si>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</si>
  <si>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</si>
  <si>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</si>
  <si>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</si>
  <si>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</si>
  <si>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</si>
  <si>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</si>
  <si>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</si>
  <si>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</si>
  <si>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</si>
  <si>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</si>
  <si>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</si>
  <si>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</si>
  <si>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</si>
  <si>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</si>
  <si>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</si>
  <si>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</si>
  <si>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</si>
  <si>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</si>
  <si>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</si>
  <si>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</si>
  <si>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</si>
  <si>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</si>
  <si>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</si>
  <si>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</si>
  <si>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</si>
  <si>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</si>
  <si>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</si>
  <si>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</si>
  <si>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</si>
  <si>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</si>
  <si>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</si>
  <si>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</si>
  <si>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</si>
  <si>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</si>
  <si>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</si>
  <si>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</si>
  <si>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</si>
  <si>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</si>
  <si>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</si>
  <si>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</si>
  <si>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</si>
  <si>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</si>
  <si>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</si>
  <si>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</si>
  <si>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</si>
  <si>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</si>
  <si>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</si>
  <si>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</si>
  <si>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</si>
  <si>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</si>
  <si>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</si>
  <si>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</si>
  <si>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</si>
  <si>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</si>
  <si>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</si>
  <si>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</si>
  <si>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</si>
  <si>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</si>
  <si>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</si>
  <si>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</si>
  <si>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</si>
  <si>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</si>
  <si>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</si>
  <si>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</si>
  <si>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</si>
  <si>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</si>
  <si>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</si>
  <si>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</si>
  <si>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</si>
  <si>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</si>
  <si>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</si>
  <si>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</si>
  <si>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</si>
  <si>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</si>
  <si>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</si>
  <si>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</si>
  <si>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</si>
  <si>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</si>
  <si>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</si>
  <si>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</si>
  <si>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</si>
  <si>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</si>
  <si>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</si>
  <si>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</si>
  <si>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</si>
  <si>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</si>
  <si>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</si>
  <si>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</si>
  <si>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</si>
  <si>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</si>
  <si>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</si>
  <si>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</si>
  <si>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</si>
  <si>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</si>
  <si>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</si>
  <si>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</si>
  <si>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</si>
  <si>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</si>
  <si>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</si>
  <si>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</si>
  <si>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</si>
  <si>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</si>
  <si>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</si>
  <si>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</si>
  <si>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</si>
  <si>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</si>
  <si>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</si>
  <si>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</si>
  <si>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</si>
  <si>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</si>
  <si>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</si>
  <si>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</si>
  <si>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</si>
  <si>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</si>
  <si>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</si>
  <si>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</si>
  <si>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</si>
  <si>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</si>
  <si>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</si>
  <si>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</si>
  <si>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</si>
  <si>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</si>
  <si>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</si>
  <si>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</si>
  <si>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</si>
  <si>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</si>
  <si>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</si>
  <si>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</si>
  <si>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</si>
  <si>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</si>
  <si>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</si>
  <si>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</si>
  <si>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</si>
  <si>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</si>
  <si>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</si>
  <si>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</si>
  <si>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</si>
  <si>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</si>
  <si>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</si>
  <si>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</si>
  <si>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</si>
  <si>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</si>
  <si>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</si>
  <si>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</si>
  <si>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</si>
  <si>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</si>
  <si>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</si>
  <si>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</si>
  <si>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</si>
  <si>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</si>
  <si>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</si>
  <si>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</si>
  <si>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</si>
  <si>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</si>
  <si>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</si>
  <si>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</si>
  <si>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</si>
  <si>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</si>
  <si>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</si>
  <si>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</si>
  <si>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</si>
  <si>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</si>
  <si>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</si>
  <si>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</si>
  <si>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</si>
  <si>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</si>
  <si>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</si>
  <si>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</si>
  <si>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</si>
  <si>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</si>
  <si>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</si>
  <si>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</si>
  <si>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</si>
  <si>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</si>
  <si>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</si>
  <si>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</si>
  <si>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</si>
  <si>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</si>
  <si>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</si>
  <si>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</si>
  <si>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</si>
  <si>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</si>
  <si>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</si>
  <si>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</si>
  <si>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</si>
  <si>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</si>
  <si>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</si>
  <si>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</si>
  <si>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</si>
  <si>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</si>
  <si>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</si>
  <si>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</si>
  <si>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</si>
  <si>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</si>
  <si>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</si>
  <si>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</si>
  <si>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</si>
  <si>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</si>
  <si>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</si>
  <si>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</si>
  <si>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</si>
  <si>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</si>
  <si>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</si>
  <si>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</si>
  <si>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</si>
  <si>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</si>
  <si>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</si>
  <si>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</si>
  <si>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</si>
  <si>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</si>
  <si>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</si>
  <si>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</si>
  <si>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</si>
  <si>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</si>
  <si>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</si>
  <si>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</si>
  <si>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</si>
  <si>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</si>
  <si>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</si>
  <si>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</si>
  <si>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</si>
  <si>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</si>
  <si>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</si>
  <si>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</si>
  <si>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</si>
  <si>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</si>
  <si>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</si>
  <si>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</si>
  <si>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</si>
  <si>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</si>
  <si>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</si>
  <si>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</si>
  <si>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</si>
  <si>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</si>
  <si>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</si>
  <si>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</si>
  <si>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</si>
  <si>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</si>
  <si>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</si>
  <si>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</si>
  <si>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</si>
  <si>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</si>
  <si>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</si>
  <si>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</si>
  <si>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</si>
  <si>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</si>
  <si>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</si>
  <si>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</si>
  <si>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</si>
  <si>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</si>
  <si>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</si>
  <si>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</si>
  <si>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</si>
  <si>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</si>
  <si>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</si>
  <si>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</si>
  <si>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</si>
  <si>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</si>
  <si>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</si>
  <si>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</si>
  <si>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</si>
  <si>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</si>
  <si>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</si>
  <si>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</si>
  <si>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</si>
  <si>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</si>
  <si>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</si>
  <si>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</si>
  <si>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</si>
  <si>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</si>
  <si>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</si>
  <si>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</si>
  <si>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</si>
  <si>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</si>
  <si>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</si>
  <si>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</si>
  <si>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</si>
  <si>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</si>
  <si>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</si>
  <si>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</si>
  <si>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</si>
  <si>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</si>
  <si>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</si>
  <si>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</si>
  <si>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</si>
  <si>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</si>
  <si>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</si>
  <si>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</si>
  <si>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</si>
  <si>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</si>
  <si>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</si>
  <si>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</si>
  <si>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</si>
  <si>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</si>
  <si>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</si>
  <si>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</si>
  <si>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</si>
  <si>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</si>
  <si>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</si>
  <si>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</si>
  <si>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</si>
  <si>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</si>
  <si>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</si>
  <si>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</si>
  <si>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</si>
  <si>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</si>
  <si>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</si>
  <si>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</si>
  <si>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</si>
  <si>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</si>
  <si>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</si>
  <si>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</si>
  <si>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</si>
  <si>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</si>
  <si>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</si>
  <si>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</si>
  <si>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</si>
  <si>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</si>
  <si>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</si>
  <si>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</si>
  <si>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</si>
  <si>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</si>
  <si>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</si>
  <si>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</si>
  <si>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</si>
  <si>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</si>
  <si>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</si>
  <si>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</si>
  <si>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</si>
  <si>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</si>
  <si>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</si>
  <si>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</si>
  <si>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</si>
  <si>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</si>
  <si>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</si>
  <si>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</si>
  <si>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</si>
  <si>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</si>
  <si>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</si>
  <si>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</si>
  <si>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</si>
  <si>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</si>
  <si>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</si>
  <si>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</si>
  <si>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</si>
  <si>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</si>
  <si>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</si>
  <si>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</si>
  <si>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</si>
  <si>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</si>
  <si>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</si>
  <si>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</si>
  <si>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</si>
  <si>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</si>
  <si>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</si>
  <si>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</si>
  <si>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</si>
  <si>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</si>
  <si>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</si>
  <si>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</si>
  <si>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</si>
  <si>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</si>
  <si>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</si>
  <si>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</si>
  <si>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</si>
  <si>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</si>
  <si>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</si>
  <si>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</si>
  <si>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</si>
  <si>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</si>
  <si>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</si>
  <si>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</si>
  <si>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</si>
  <si>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</si>
  <si>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</si>
  <si>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</si>
  <si>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</si>
  <si>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</si>
  <si>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</si>
  <si>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</si>
  <si>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</si>
  <si>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</si>
  <si>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</si>
  <si>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</si>
  <si>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</si>
  <si>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</si>
  <si>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</si>
  <si>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</si>
  <si>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</si>
  <si>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</si>
  <si>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</si>
  <si>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</si>
  <si>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</si>
  <si>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</si>
  <si>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</si>
  <si>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</si>
  <si>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</si>
  <si>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</si>
  <si>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</si>
  <si>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</si>
  <si>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</si>
  <si>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</si>
  <si>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</si>
  <si>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</si>
  <si>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</si>
  <si>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</si>
  <si>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</si>
  <si>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</si>
  <si>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</si>
  <si>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</si>
  <si>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</si>
  <si>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</si>
  <si>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</si>
  <si>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</si>
  <si>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</si>
  <si>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</si>
  <si>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</si>
  <si>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</si>
  <si>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</si>
  <si>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</si>
  <si>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</si>
  <si>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</si>
  <si>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</si>
  <si>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</si>
  <si>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</si>
  <si>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</si>
  <si>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</si>
  <si>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</si>
  <si>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</si>
  <si>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</si>
  <si>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</si>
  <si>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</si>
  <si>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</si>
  <si>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</si>
  <si>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</si>
  <si>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</si>
  <si>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</si>
  <si>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</si>
  <si>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</si>
  <si>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</si>
  <si>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</si>
  <si>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</si>
  <si>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</si>
  <si>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</si>
  <si>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</si>
  <si>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</si>
  <si>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</si>
  <si>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</si>
  <si>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</si>
  <si>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</si>
  <si>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</si>
  <si>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</si>
  <si>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</si>
  <si>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</si>
  <si>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</si>
  <si>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</si>
  <si>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</si>
  <si>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</si>
  <si>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</si>
  <si>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</si>
  <si>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</si>
  <si>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</si>
  <si>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</si>
  <si>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</si>
  <si>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</si>
  <si>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</si>
  <si>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</si>
  <si>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</si>
  <si>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</si>
  <si>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</si>
  <si>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</si>
  <si>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</si>
  <si>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</si>
  <si>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</si>
  <si>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</si>
  <si>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</si>
  <si>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</si>
  <si>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</si>
  <si>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</si>
  <si>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</si>
  <si>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</si>
  <si>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</si>
  <si>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</si>
  <si>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</si>
  <si>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</si>
  <si>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</si>
  <si>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</si>
  <si>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</si>
  <si>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</si>
  <si>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</si>
  <si>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</si>
  <si>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</si>
  <si>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</si>
  <si>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</si>
  <si>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</si>
  <si>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</si>
  <si>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</si>
  <si>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</si>
  <si>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</si>
  <si>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</si>
  <si>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</si>
  <si>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</si>
  <si>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</si>
  <si>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</si>
  <si>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</si>
  <si>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</si>
  <si>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</si>
  <si>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</si>
  <si>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</si>
  <si>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</si>
  <si>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</si>
  <si>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</si>
  <si>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</si>
  <si>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</si>
  <si>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</si>
  <si>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</si>
  <si>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</si>
  <si>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</si>
  <si>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</si>
  <si>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</si>
  <si>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</si>
  <si>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</si>
  <si>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</si>
  <si>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</si>
  <si>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</si>
  <si>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</si>
  <si>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</si>
  <si>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</si>
  <si>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</si>
  <si>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</si>
  <si>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</si>
  <si>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</si>
  <si>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</si>
  <si>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</si>
  <si>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</si>
  <si>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</si>
  <si>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</si>
  <si>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</si>
  <si>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</si>
  <si>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</si>
  <si>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</si>
  <si>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</si>
  <si>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</si>
  <si>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</si>
  <si>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</si>
  <si>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</si>
  <si>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</si>
  <si>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</si>
  <si>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</si>
  <si>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</si>
  <si>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</si>
  <si>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</si>
  <si>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</si>
  <si>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</si>
  <si>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</si>
  <si>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</si>
  <si>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</si>
  <si>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</si>
  <si>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</si>
  <si>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</si>
  <si>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</si>
  <si>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</si>
  <si>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</si>
  <si>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</si>
  <si>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</si>
  <si>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</si>
  <si>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</si>
  <si>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</si>
  <si>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</si>
  <si>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</si>
  <si>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</si>
  <si>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</si>
  <si>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</si>
  <si>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</si>
  <si>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</si>
  <si>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</si>
  <si>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</si>
  <si>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</si>
  <si>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</si>
  <si>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</si>
  <si>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</si>
  <si>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</si>
  <si>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</si>
  <si>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</si>
  <si>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</si>
  <si>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</si>
  <si>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</si>
  <si>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</si>
  <si>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</si>
  <si>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</si>
  <si>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</si>
  <si>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</si>
  <si>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</si>
  <si>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</si>
  <si>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</si>
  <si>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</si>
  <si>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</si>
  <si>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</si>
  <si>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</si>
  <si>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</si>
  <si>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</si>
  <si>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</si>
  <si>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</si>
  <si>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</si>
  <si>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</si>
  <si>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</si>
  <si>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</si>
  <si>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</si>
  <si>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</si>
  <si>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</si>
  <si>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</si>
  <si>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</si>
  <si>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</si>
  <si>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</si>
  <si>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</si>
  <si>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</si>
  <si>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</si>
  <si>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</si>
  <si>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</si>
  <si>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</si>
  <si>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</si>
  <si>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</si>
  <si>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</si>
  <si>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</si>
  <si>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</si>
  <si>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</si>
  <si>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</si>
  <si>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</si>
  <si>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</si>
  <si>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</si>
  <si>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</si>
  <si>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</si>
  <si>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</si>
  <si>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</si>
  <si>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</si>
  <si>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</si>
  <si>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</si>
  <si>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</si>
  <si>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</si>
  <si>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</si>
  <si>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</si>
  <si>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</si>
  <si>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</si>
  <si>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</si>
  <si>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</si>
  <si>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</si>
  <si>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</si>
  <si>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</si>
  <si>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</si>
  <si>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</si>
  <si>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</si>
  <si>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</si>
  <si>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</si>
  <si>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</si>
  <si>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</si>
  <si>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</si>
  <si>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</si>
  <si>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</si>
  <si>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</si>
  <si>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</si>
  <si>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</si>
  <si>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</si>
  <si>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</si>
  <si>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</si>
  <si>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</si>
  <si>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</si>
  <si>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</si>
  <si>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</si>
  <si>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</si>
  <si>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</si>
  <si>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</si>
  <si>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</si>
  <si>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</si>
  <si>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</si>
  <si>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</si>
  <si>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</si>
  <si>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</si>
  <si>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</si>
  <si>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</si>
  <si>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</si>
  <si>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</si>
  <si>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</si>
  <si>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</si>
  <si>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</si>
  <si>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</si>
  <si>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</si>
  <si>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</si>
  <si>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</si>
  <si>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</si>
  <si>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</si>
  <si>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</si>
  <si>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</si>
  <si>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</si>
  <si>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</si>
  <si>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</si>
  <si>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</si>
  <si>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</si>
  <si>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</si>
  <si>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</si>
  <si>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</si>
  <si>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</si>
  <si>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</si>
  <si>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</si>
  <si>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</si>
  <si>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</si>
  <si>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</si>
  <si>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</si>
  <si>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</si>
  <si>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</si>
  <si>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</si>
  <si>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</si>
  <si>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</si>
  <si>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</si>
  <si>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</si>
  <si>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</si>
  <si>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</si>
  <si>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</si>
  <si>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</si>
  <si>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</si>
  <si>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</si>
  <si>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</si>
  <si>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</si>
  <si>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</si>
  <si>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</si>
  <si>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</si>
  <si>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</si>
  <si>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</si>
  <si>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</si>
  <si>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</si>
  <si>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</si>
  <si>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</si>
  <si>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</si>
  <si>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</si>
  <si>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</si>
  <si>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</si>
  <si>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</si>
  <si>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</si>
  <si>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</si>
  <si>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</si>
  <si>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</si>
  <si>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</si>
  <si>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</si>
  <si>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</si>
  <si>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</si>
  <si>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</si>
  <si>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</si>
  <si>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</si>
  <si>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</si>
  <si>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</si>
  <si>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</si>
  <si>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</si>
  <si>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</si>
  <si>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</si>
  <si>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</si>
  <si>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</si>
  <si>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</si>
  <si>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</si>
  <si>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</si>
  <si>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</si>
  <si>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</si>
  <si>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</si>
  <si>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</si>
  <si>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</si>
  <si>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</si>
  <si>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</si>
  <si>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</si>
  <si>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</si>
  <si>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</si>
  <si>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</si>
  <si>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</si>
  <si>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</si>
  <si>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</si>
  <si>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</si>
  <si>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</si>
  <si>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</si>
  <si>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</si>
  <si>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</si>
  <si>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</si>
  <si>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</si>
  <si>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</si>
  <si>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</si>
  <si>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</si>
  <si>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</si>
  <si>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</si>
  <si>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</si>
  <si>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</si>
  <si>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</si>
  <si>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</si>
  <si>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</si>
  <si>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</si>
  <si>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</si>
  <si>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</si>
  <si>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</si>
  <si>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</si>
  <si>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</si>
  <si>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</si>
  <si>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</si>
  <si>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</si>
  <si>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</si>
  <si>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</si>
  <si>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</si>
  <si>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</si>
  <si>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</si>
  <si>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</si>
  <si>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</si>
  <si>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</si>
  <si>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</si>
  <si>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</si>
  <si>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</si>
  <si>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</si>
  <si>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</si>
  <si>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</si>
  <si>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</si>
  <si>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</si>
  <si>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</si>
  <si>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</si>
  <si>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</si>
  <si>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</si>
  <si>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</si>
  <si>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</si>
  <si>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</si>
  <si>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</si>
  <si>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</si>
  <si>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</si>
  <si>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</si>
  <si>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</si>
  <si>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</si>
  <si>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</si>
  <si>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</si>
  <si>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</si>
  <si>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</si>
  <si>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</si>
  <si>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</si>
  <si>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</si>
  <si>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</si>
  <si>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</si>
  <si>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</si>
  <si>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</si>
  <si>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</si>
  <si>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</si>
  <si>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</si>
  <si>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</si>
  <si>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</si>
  <si>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</si>
  <si>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</si>
  <si>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</si>
  <si>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</si>
  <si>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</si>
  <si>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</si>
  <si>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</si>
  <si>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</si>
  <si>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</si>
  <si>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</si>
  <si>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</si>
  <si>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</si>
  <si>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</si>
  <si>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</si>
  <si>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</si>
  <si>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</si>
  <si>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</si>
  <si>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</si>
  <si>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</si>
  <si>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</si>
  <si>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</si>
  <si>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</si>
  <si>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</si>
  <si>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</si>
  <si>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</si>
  <si>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</si>
  <si>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</si>
  <si>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</si>
  <si>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</si>
  <si>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</si>
  <si>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</si>
  <si>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</si>
  <si>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</si>
  <si>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</si>
  <si>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</si>
  <si>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</si>
  <si>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</si>
  <si>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</si>
  <si>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</si>
  <si>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</si>
  <si>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</si>
  <si>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</si>
  <si>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</si>
  <si>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</si>
  <si>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</si>
  <si>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</si>
  <si>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</si>
  <si>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</si>
  <si>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</si>
  <si>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</si>
  <si>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</si>
  <si>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</si>
  <si>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</si>
  <si>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</si>
  <si>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</si>
  <si>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</si>
  <si>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</si>
  <si>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</si>
  <si>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</si>
  <si>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</si>
  <si>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</si>
  <si>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</si>
  <si>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</si>
  <si>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</si>
  <si>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</si>
  <si>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</si>
  <si>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</si>
  <si>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</si>
  <si>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</si>
  <si>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</si>
  <si>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</si>
  <si>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</si>
  <si>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</si>
  <si>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</si>
  <si>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</si>
  <si>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</si>
  <si>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</si>
  <si>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</si>
  <si>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</si>
  <si>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</si>
  <si>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</si>
  <si>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</si>
  <si>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</si>
  <si>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</si>
  <si>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</si>
  <si>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</si>
  <si>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</si>
  <si>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</si>
  <si>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</si>
  <si>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</si>
  <si>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</si>
  <si>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</si>
  <si>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</si>
  <si>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</si>
  <si>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</si>
  <si>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</si>
  <si>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</si>
  <si>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</si>
  <si>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</si>
  <si>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</si>
  <si>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</si>
  <si>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</si>
  <si>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</si>
  <si>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</si>
  <si>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</si>
  <si>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</si>
  <si>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</si>
  <si>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</si>
  <si>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</si>
  <si>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</si>
  <si>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</si>
  <si>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</si>
  <si>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</si>
  <si>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</si>
  <si>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</si>
  <si>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</si>
  <si>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</si>
  <si>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</si>
  <si>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</si>
  <si>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</si>
  <si>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</si>
  <si>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</si>
  <si>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</si>
  <si>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</si>
  <si>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</si>
  <si>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</si>
  <si>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</si>
  <si>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</si>
  <si>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</si>
  <si>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</si>
  <si>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</si>
  <si>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</si>
  <si>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</si>
  <si>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</si>
  <si>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</si>
  <si>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</si>
  <si>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</si>
  <si>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</si>
  <si>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</si>
  <si>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</si>
  <si>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</si>
  <si>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</si>
  <si>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</si>
  <si>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</si>
  <si>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</si>
  <si>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</si>
  <si>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</si>
  <si>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</si>
  <si>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</si>
  <si>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</si>
  <si>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</si>
  <si>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</si>
  <si>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</si>
  <si>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</si>
  <si>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</si>
  <si>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</si>
  <si>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</si>
  <si>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</si>
  <si>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</si>
  <si>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</si>
  <si>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</si>
  <si>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</si>
  <si>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</si>
  <si>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</si>
  <si>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</si>
  <si>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</si>
  <si>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</si>
  <si>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</si>
  <si>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</si>
  <si>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</si>
  <si>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</si>
  <si>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</si>
  <si>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</si>
  <si>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</si>
  <si>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</si>
  <si>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</si>
  <si>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</si>
  <si>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</si>
  <si>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</si>
  <si>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</si>
  <si>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</si>
  <si>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</si>
  <si>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</si>
  <si>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</si>
  <si>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</si>
  <si>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</si>
  <si>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</si>
  <si>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</si>
  <si>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</si>
  <si>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</si>
  <si>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</si>
  <si>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</si>
  <si>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</si>
  <si>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</si>
  <si>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</si>
  <si>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</si>
  <si>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</si>
  <si>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</si>
  <si>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</si>
  <si>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</si>
  <si>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</si>
  <si>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</si>
  <si>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</si>
  <si>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</si>
  <si>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</si>
  <si>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</si>
  <si>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</si>
  <si>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</si>
  <si>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</si>
  <si>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</si>
  <si>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</si>
  <si>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</si>
  <si>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</si>
  <si>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</si>
  <si>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</si>
  <si>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</si>
  <si>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</si>
  <si>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</si>
  <si>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</si>
  <si>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</si>
  <si>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</si>
  <si>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</si>
  <si>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</si>
  <si>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</si>
  <si>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</si>
  <si>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</si>
  <si>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</si>
  <si>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</si>
  <si>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</si>
  <si>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</si>
  <si>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</si>
  <si>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</si>
  <si>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</si>
  <si>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</si>
  <si>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</si>
  <si>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</si>
  <si>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</si>
  <si>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</si>
  <si>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</si>
  <si>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</si>
  <si>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</si>
  <si>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</si>
  <si>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</si>
  <si>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</si>
  <si>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</si>
  <si>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</si>
  <si>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</si>
  <si>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</si>
  <si>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</si>
  <si>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</si>
  <si>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</si>
  <si>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</si>
  <si>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</si>
  <si>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</si>
  <si>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</si>
  <si>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</si>
  <si>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</si>
  <si>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</si>
  <si>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</si>
  <si>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</si>
  <si>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</si>
  <si>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</si>
  <si>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</si>
  <si>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</si>
  <si>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</si>
  <si>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</si>
  <si>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</si>
  <si>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</si>
  <si>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</si>
  <si>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</si>
  <si>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</si>
  <si>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</si>
  <si>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</si>
  <si>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</si>
  <si>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</si>
  <si>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</si>
  <si>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</si>
  <si>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</si>
  <si>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</si>
  <si>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</si>
  <si>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</si>
  <si>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</si>
  <si>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</si>
  <si>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</si>
  <si>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</si>
  <si>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</si>
  <si>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</si>
  <si>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</si>
  <si>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</si>
  <si>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</si>
  <si>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</si>
  <si>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</si>
  <si>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</si>
  <si>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</si>
  <si>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</si>
  <si>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</si>
  <si>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</si>
  <si>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</si>
  <si>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</si>
  <si>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</si>
  <si>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</si>
  <si>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</si>
  <si>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</si>
  <si>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</si>
  <si>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</si>
  <si>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</si>
  <si>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</si>
  <si>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</si>
  <si>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</si>
  <si>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</si>
  <si>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</si>
  <si>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</si>
  <si>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</si>
  <si>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</si>
  <si>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</si>
  <si>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</si>
  <si>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</si>
  <si>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</si>
  <si>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</si>
  <si>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</si>
  <si>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</si>
  <si>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</si>
  <si>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</si>
  <si>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</si>
  <si>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</si>
  <si>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</si>
  <si>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</si>
  <si>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</si>
  <si>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</si>
  <si>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</si>
  <si>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</si>
  <si>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</si>
  <si>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</si>
  <si>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</si>
  <si>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</si>
  <si>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</si>
  <si>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</si>
  <si>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</si>
  <si>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</si>
  <si>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</si>
  <si>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</si>
  <si>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</si>
  <si>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</si>
  <si>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</si>
  <si>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</si>
  <si>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</si>
  <si>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</si>
  <si>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</si>
  <si>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</si>
  <si>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</si>
  <si>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</si>
  <si>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</si>
  <si>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</si>
  <si>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</si>
  <si>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</si>
  <si>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</si>
  <si>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</si>
  <si>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</si>
  <si>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</si>
  <si>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</si>
  <si>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</si>
  <si>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</si>
  <si>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</si>
  <si>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</si>
  <si>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</si>
  <si>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</si>
  <si>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</si>
  <si>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</si>
  <si>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</si>
  <si>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</si>
  <si>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</si>
  <si>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</si>
  <si>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</si>
  <si>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</si>
  <si>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</si>
  <si>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</si>
  <si>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</si>
  <si>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</si>
  <si>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</si>
  <si>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</si>
  <si>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</si>
  <si>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</si>
  <si>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</si>
  <si>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</si>
  <si>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</si>
  <si>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</si>
  <si>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</si>
  <si>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</si>
  <si>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</si>
  <si>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</si>
  <si>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</si>
  <si>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</si>
  <si>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</si>
  <si>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</si>
  <si>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</si>
  <si>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</si>
  <si>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</si>
  <si>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</si>
  <si>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</si>
  <si>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</si>
  <si>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</si>
  <si>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</si>
  <si>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</si>
  <si>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</si>
  <si>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</si>
  <si>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</si>
  <si>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</si>
  <si>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</si>
  <si>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</si>
  <si>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</si>
  <si>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</si>
  <si>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</si>
  <si>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</si>
  <si>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</si>
  <si>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</si>
  <si>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</si>
  <si>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</si>
  <si>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</si>
  <si>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</si>
  <si>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</si>
  <si>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</si>
  <si>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</si>
  <si>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</si>
  <si>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</si>
  <si>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</si>
  <si>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</si>
  <si>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</si>
  <si>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</si>
  <si>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</si>
  <si>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</si>
  <si>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</si>
  <si>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</si>
  <si>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</si>
  <si>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</si>
  <si>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</si>
  <si>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</si>
  <si>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</si>
  <si>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</si>
  <si>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</si>
  <si>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</si>
  <si>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</si>
  <si>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</si>
  <si>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</si>
  <si>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</si>
  <si>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</si>
  <si>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</si>
  <si>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</si>
  <si>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</si>
  <si>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</si>
  <si>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</si>
  <si>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</si>
  <si>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</si>
  <si>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</si>
  <si>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</si>
  <si>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</si>
  <si>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</si>
  <si>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</si>
  <si>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</si>
  <si>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</si>
  <si>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</si>
  <si>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</si>
  <si>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</si>
  <si>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</si>
  <si>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</si>
  <si>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</si>
  <si>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</si>
  <si>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</si>
  <si>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</si>
  <si>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</si>
  <si>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</si>
  <si>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</si>
  <si>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</si>
  <si>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</si>
  <si>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</si>
  <si>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</si>
  <si>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</si>
  <si>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</si>
  <si>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</si>
  <si>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</si>
  <si>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</si>
  <si>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</si>
  <si>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</si>
  <si>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</si>
  <si>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</si>
  <si>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</si>
  <si>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</si>
  <si>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</si>
  <si>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</si>
  <si>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</si>
  <si>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</si>
  <si>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</si>
  <si>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</si>
  <si>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</si>
  <si>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</si>
  <si>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</si>
  <si>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</si>
  <si>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</si>
  <si>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</si>
  <si>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</si>
  <si>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</si>
  <si>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</si>
  <si>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</si>
  <si>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</si>
  <si>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</si>
  <si>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</si>
  <si>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</si>
  <si>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</si>
  <si>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</si>
  <si>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</si>
  <si>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</si>
  <si>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</si>
  <si>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</si>
  <si>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</si>
  <si>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</si>
  <si>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</si>
  <si>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</si>
  <si>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</si>
  <si>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</si>
  <si>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</si>
  <si>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</si>
  <si>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</si>
  <si>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</si>
  <si>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</si>
  <si>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</si>
  <si>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</si>
  <si>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</si>
  <si>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</si>
  <si>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</si>
  <si>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</si>
  <si>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</si>
  <si>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</si>
  <si>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</si>
  <si>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</si>
  <si>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</si>
  <si>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</si>
  <si>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</si>
  <si>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</si>
  <si>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</si>
  <si>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</si>
  <si>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</si>
  <si>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</si>
  <si>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</si>
  <si>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</si>
  <si>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</si>
  <si>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</si>
  <si>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</si>
  <si>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</si>
  <si>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</si>
  <si>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</si>
  <si>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</si>
  <si>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</si>
  <si>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</si>
  <si>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</si>
  <si>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</si>
  <si>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</si>
  <si>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</si>
  <si>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</si>
  <si>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</si>
  <si>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</si>
  <si>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</si>
  <si>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</si>
  <si>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</si>
  <si>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</si>
  <si>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</si>
  <si>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</si>
  <si>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</si>
  <si>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</si>
  <si>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</si>
  <si>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</si>
  <si>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</si>
  <si>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</si>
  <si>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</si>
  <si>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</si>
  <si>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</si>
  <si>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</si>
  <si>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</si>
  <si>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</si>
  <si>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</si>
  <si>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</si>
  <si>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</si>
  <si>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</si>
  <si>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</si>
  <si>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</si>
  <si>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</si>
  <si>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</si>
  <si>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</si>
  <si>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</si>
  <si>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</si>
  <si>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</si>
  <si>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</si>
  <si>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</si>
  <si>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</si>
  <si>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</si>
  <si>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</si>
  <si>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</si>
  <si>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</si>
  <si>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</si>
  <si>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</si>
  <si>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</si>
  <si>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</si>
  <si>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</si>
  <si>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</si>
  <si>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</si>
  <si>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</si>
  <si>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</si>
  <si>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</si>
  <si>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</si>
  <si>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</si>
  <si>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</si>
  <si>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</si>
  <si>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</si>
  <si>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</si>
  <si>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</si>
  <si>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</si>
  <si>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</si>
  <si>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</si>
  <si>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</si>
  <si>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</si>
  <si>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</si>
  <si>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</si>
  <si>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</si>
  <si>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</si>
  <si>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</si>
  <si>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</si>
  <si>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</si>
  <si>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</si>
  <si>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</si>
  <si>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</si>
  <si>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</si>
  <si>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</si>
  <si>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</si>
  <si>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</si>
  <si>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</si>
  <si>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</si>
  <si>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</si>
  <si>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</si>
  <si>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</si>
  <si>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</si>
  <si>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</si>
  <si>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</si>
  <si>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</si>
  <si>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</si>
  <si>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</si>
  <si>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</si>
  <si>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</si>
  <si>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</si>
  <si>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</si>
  <si>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</si>
  <si>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</si>
  <si>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</si>
  <si>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</si>
  <si>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</si>
  <si>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</si>
  <si>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</si>
  <si>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</si>
  <si>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</si>
  <si>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</si>
  <si>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</si>
  <si>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</si>
  <si>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</si>
  <si>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</si>
  <si>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</si>
  <si>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</si>
  <si>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</si>
  <si>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</si>
  <si>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</si>
  <si>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</si>
  <si>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</si>
  <si>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</si>
  <si>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</si>
  <si>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</si>
  <si>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</si>
  <si>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</si>
  <si>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</si>
  <si>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</si>
  <si>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</si>
  <si>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</si>
  <si>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</si>
  <si>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</si>
  <si>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</si>
  <si>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</si>
  <si>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</si>
  <si>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</si>
  <si>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</si>
  <si>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</si>
  <si>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</si>
  <si>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</si>
  <si>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</si>
  <si>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</si>
  <si>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</si>
  <si>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</si>
  <si>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</si>
  <si>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</si>
  <si>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</si>
  <si>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</si>
  <si>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</si>
  <si>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</si>
  <si>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</si>
  <si>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</si>
  <si>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</si>
  <si>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</si>
  <si>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</si>
  <si>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</si>
  <si>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</si>
  <si>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</si>
  <si>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</si>
  <si>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</si>
  <si>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</si>
  <si>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</si>
  <si>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</si>
  <si>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</si>
  <si>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</si>
  <si>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</si>
  <si>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</si>
  <si>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</si>
  <si>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</si>
  <si>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</si>
  <si>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</si>
  <si>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</si>
  <si>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</si>
  <si>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</si>
  <si>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</si>
  <si>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</si>
  <si>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</si>
  <si>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</si>
  <si>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</si>
  <si>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</si>
  <si>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</si>
  <si>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</si>
  <si>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</si>
  <si>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</si>
  <si>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</si>
  <si>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</si>
  <si>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</si>
  <si>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</si>
  <si>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</si>
  <si>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</si>
  <si>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</si>
  <si>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</si>
  <si>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</si>
  <si>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</si>
  <si>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</si>
  <si>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</si>
  <si>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</si>
  <si>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</si>
  <si>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</si>
  <si>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</si>
  <si>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</si>
  <si>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</si>
  <si>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</si>
  <si>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</si>
  <si>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</si>
  <si>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</si>
  <si>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</si>
  <si>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</si>
  <si>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</si>
  <si>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</si>
  <si>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</si>
  <si>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</si>
  <si>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</si>
  <si>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</si>
  <si>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</si>
  <si>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</si>
  <si>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</si>
  <si>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</si>
  <si>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</si>
  <si>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</si>
  <si>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</si>
  <si>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</si>
  <si>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</si>
  <si>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</si>
  <si>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</si>
  <si>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</si>
  <si>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</si>
  <si>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</si>
  <si>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</si>
  <si>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</si>
  <si>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</si>
  <si>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</si>
  <si>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</si>
  <si>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</si>
  <si>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</si>
  <si>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</si>
  <si>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</si>
  <si>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</si>
  <si>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</si>
  <si>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</si>
  <si>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</si>
  <si>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</si>
  <si>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</si>
  <si>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</si>
  <si>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</si>
  <si>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</si>
  <si>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</si>
  <si>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</si>
  <si>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</si>
  <si>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</si>
  <si>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</si>
  <si>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</si>
  <si>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</si>
  <si>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</si>
  <si>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</si>
  <si>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</si>
  <si>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</si>
  <si>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</si>
  <si>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</si>
  <si>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</si>
  <si>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</si>
  <si>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</si>
  <si>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</si>
  <si>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</si>
  <si>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</si>
  <si>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</si>
  <si>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</si>
  <si>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</si>
  <si>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</si>
  <si>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</si>
  <si>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</si>
  <si>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</si>
  <si>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</si>
  <si>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</si>
  <si>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</si>
  <si>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</si>
  <si>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</si>
  <si>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</si>
  <si>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</si>
  <si>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</si>
  <si>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</si>
  <si>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</si>
  <si>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</si>
  <si>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</si>
  <si>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</si>
  <si>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</si>
  <si>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</si>
  <si>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</si>
  <si>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</si>
  <si>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</si>
  <si>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</si>
  <si>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</si>
  <si>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</si>
  <si>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</si>
  <si>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</si>
  <si>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</si>
  <si>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</si>
  <si>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</si>
  <si>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</si>
  <si>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</si>
  <si>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</si>
  <si>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</si>
  <si>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</si>
  <si>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</si>
  <si>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</si>
  <si>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</si>
  <si>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</si>
  <si>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</si>
  <si>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</si>
  <si>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</si>
  <si>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</si>
  <si>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</si>
  <si>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</si>
  <si>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</si>
  <si>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</si>
  <si>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</si>
  <si>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</si>
  <si>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</si>
  <si>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</si>
  <si>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</si>
  <si>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</si>
  <si>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</si>
  <si>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</si>
  <si>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</si>
  <si>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</si>
  <si>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</si>
  <si>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</si>
  <si>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</si>
  <si>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</si>
  <si>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</si>
  <si>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</si>
  <si>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</si>
  <si>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</si>
  <si>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</si>
  <si>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</si>
  <si>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</si>
  <si>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</si>
  <si>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</si>
  <si>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</si>
  <si>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</si>
  <si>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</si>
  <si>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</si>
  <si>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</si>
  <si>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</si>
  <si>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</si>
  <si>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</si>
  <si>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</si>
  <si>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</si>
  <si>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</si>
  <si>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</si>
  <si>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</si>
  <si>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</si>
  <si>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</si>
  <si>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</si>
  <si>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</si>
  <si>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</si>
  <si>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</si>
  <si>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</si>
  <si>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</si>
  <si>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</si>
  <si>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</si>
  <si>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</si>
  <si>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</si>
  <si>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</si>
  <si>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</si>
  <si>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</si>
  <si>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</si>
  <si>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</si>
  <si>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</si>
  <si>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</si>
  <si>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</si>
  <si>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</si>
  <si>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</si>
  <si>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</si>
  <si>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</si>
  <si>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</si>
  <si>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</si>
  <si>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</si>
  <si>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</si>
  <si>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</si>
  <si>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</si>
  <si>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</si>
  <si>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</si>
  <si>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</si>
  <si>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</si>
  <si>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</si>
  <si>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</si>
  <si>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</si>
  <si>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</si>
  <si>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</si>
  <si>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</si>
  <si>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</si>
  <si>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</si>
  <si>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</si>
  <si>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</si>
  <si>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</si>
  <si>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</si>
  <si>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</si>
  <si>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</si>
  <si>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</si>
  <si>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</si>
  <si>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</si>
  <si>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</si>
  <si>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</si>
  <si>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</si>
  <si>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</si>
  <si>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</si>
  <si>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</si>
  <si>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</si>
  <si>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</si>
  <si>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</si>
  <si>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</si>
  <si>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</si>
  <si>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</si>
  <si>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</si>
  <si>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</si>
  <si>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</si>
  <si>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</si>
  <si>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</si>
  <si>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</si>
  <si>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</si>
  <si>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</si>
  <si>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</si>
  <si>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</si>
  <si>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</si>
  <si>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</si>
  <si>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</si>
  <si>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</si>
  <si>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</si>
  <si>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</si>
  <si>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</si>
  <si>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</si>
  <si>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</si>
  <si>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</si>
  <si>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</si>
  <si>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</si>
  <si>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</si>
  <si>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</si>
  <si>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</si>
  <si>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</si>
  <si>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</si>
  <si>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</si>
  <si>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</si>
  <si>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</si>
  <si>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</si>
  <si>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</si>
  <si>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</si>
  <si>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</si>
  <si>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</si>
  <si>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</si>
  <si>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</si>
  <si>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</si>
  <si>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</si>
  <si>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</si>
  <si>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</si>
  <si>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</si>
  <si>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</si>
  <si>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</si>
  <si>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</si>
  <si>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</si>
  <si>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</si>
  <si>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</si>
  <si>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</si>
  <si>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</si>
  <si>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</si>
  <si>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</si>
  <si>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</si>
  <si>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</si>
  <si>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</si>
  <si>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</si>
  <si>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</si>
  <si>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</si>
  <si>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</si>
  <si>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</si>
  <si>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</si>
  <si>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</si>
  <si>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</si>
  <si>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</si>
  <si>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</si>
  <si>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</si>
  <si>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</si>
  <si>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</si>
  <si>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</si>
  <si>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</si>
  <si>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</si>
  <si>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</si>
  <si>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</si>
  <si>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</si>
  <si>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</si>
  <si>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</si>
  <si>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</si>
  <si>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</si>
  <si>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</si>
  <si>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</si>
  <si>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</si>
  <si>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</si>
  <si>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</si>
  <si>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</si>
  <si>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</si>
  <si>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</si>
  <si>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</si>
  <si>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</si>
  <si>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</si>
  <si>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</si>
  <si>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</si>
  <si>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</si>
  <si>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</si>
  <si>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</si>
  <si>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</si>
  <si>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</si>
  <si>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</si>
  <si>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</si>
  <si>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</si>
  <si>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</si>
  <si>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</si>
  <si>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</si>
  <si>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</si>
  <si>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</si>
  <si>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</si>
  <si>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</si>
  <si>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</si>
  <si>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</si>
  <si>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</si>
  <si>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</si>
  <si>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</si>
  <si>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</si>
  <si>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</si>
  <si>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</si>
  <si>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</si>
  <si>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</si>
  <si>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</si>
  <si>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</si>
  <si>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</si>
  <si>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</si>
  <si>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</si>
  <si>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</si>
  <si>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</si>
  <si>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</si>
  <si>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</si>
  <si>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</si>
  <si>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</si>
  <si>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</si>
  <si>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</si>
  <si>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</si>
  <si>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</si>
  <si>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</si>
  <si>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</si>
  <si>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</si>
  <si>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</si>
  <si>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</si>
  <si>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</si>
  <si>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</si>
  <si>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</si>
  <si>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</si>
  <si>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</si>
  <si>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</si>
  <si>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</si>
  <si>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</si>
  <si>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</si>
  <si>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</si>
  <si>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</si>
  <si>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</si>
  <si>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</si>
  <si>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</si>
  <si>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</si>
  <si>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</si>
  <si>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</si>
  <si>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</si>
  <si>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</si>
  <si>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</si>
  <si>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</si>
  <si>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</si>
  <si>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</si>
  <si>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</si>
  <si>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</si>
  <si>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</si>
  <si>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</si>
  <si>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</si>
  <si>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</si>
  <si>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</si>
  <si>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</si>
  <si>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</si>
  <si>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</si>
  <si>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</si>
  <si>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</si>
  <si>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</si>
  <si>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</si>
  <si>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</si>
  <si>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</si>
  <si>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</si>
  <si>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</si>
  <si>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</si>
  <si>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</si>
  <si>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</si>
  <si>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</si>
  <si>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</si>
  <si>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</si>
  <si>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</si>
  <si>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</si>
  <si>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</si>
  <si>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</si>
  <si>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</si>
  <si>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</si>
  <si>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</si>
  <si>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</si>
  <si>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</si>
  <si>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</si>
  <si>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</si>
  <si>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</si>
  <si>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</si>
  <si>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</si>
  <si>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</si>
  <si>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</si>
  <si>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</si>
  <si>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</si>
  <si>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</si>
  <si>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</si>
  <si>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</si>
  <si>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</si>
  <si>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</si>
  <si>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</si>
  <si>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</si>
  <si>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</si>
  <si>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</si>
  <si>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</si>
  <si>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</si>
  <si>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</si>
  <si>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</si>
  <si>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</si>
  <si>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</si>
  <si>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</si>
  <si>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</si>
  <si>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</si>
  <si>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</si>
  <si>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</si>
  <si>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</si>
  <si>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</si>
  <si>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</si>
  <si>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</si>
  <si>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</si>
  <si>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</si>
  <si>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</si>
  <si>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</si>
  <si>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</si>
  <si>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</si>
  <si>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</si>
  <si>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</si>
  <si>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</si>
  <si>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</si>
  <si>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</si>
  <si>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</si>
  <si>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</si>
  <si>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</si>
  <si>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</si>
  <si>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</si>
  <si>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</si>
  <si>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</si>
  <si>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</si>
  <si>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</si>
  <si>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</si>
  <si>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</si>
  <si>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</si>
  <si>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</si>
  <si>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</si>
  <si>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</si>
  <si>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</si>
  <si>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</si>
  <si>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</si>
  <si>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</si>
  <si>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</si>
  <si>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</si>
  <si>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</si>
  <si>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</si>
  <si>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</si>
  <si>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</si>
  <si>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</si>
  <si>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</si>
  <si>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</si>
  <si>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</si>
  <si>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</si>
  <si>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</si>
  <si>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</si>
  <si>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</si>
  <si>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</si>
  <si>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</si>
  <si>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</si>
  <si>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</si>
  <si>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</si>
  <si>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</si>
  <si>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</si>
  <si>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</si>
  <si>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</si>
  <si>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</si>
  <si>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</si>
  <si>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</si>
  <si>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</si>
  <si>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</si>
  <si>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</si>
  <si>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</si>
  <si>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</si>
  <si>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</si>
  <si>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</si>
  <si>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</si>
  <si>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</si>
  <si>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</si>
  <si>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</si>
  <si>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</si>
  <si>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</si>
  <si>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</si>
  <si>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</si>
  <si>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</si>
  <si>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</si>
  <si>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</si>
  <si>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</si>
  <si>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</si>
  <si>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</si>
  <si>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</si>
  <si>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</si>
  <si>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</si>
  <si>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</si>
  <si>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</si>
  <si>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</si>
  <si>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</si>
  <si>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</si>
  <si>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</si>
  <si>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</si>
  <si>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</si>
  <si>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</si>
  <si>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</si>
  <si>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</si>
  <si>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</si>
  <si>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</si>
  <si>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</si>
  <si>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</si>
  <si>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</si>
  <si>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</si>
  <si>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</si>
  <si>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</si>
  <si>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</si>
  <si>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</si>
  <si>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</si>
  <si>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</si>
  <si>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</si>
  <si>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</si>
  <si>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</si>
  <si>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</si>
  <si>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</si>
  <si>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</si>
  <si>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</si>
  <si>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</si>
  <si>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</si>
  <si>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</si>
  <si>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</si>
  <si>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</si>
  <si>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</si>
  <si>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</si>
  <si>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</si>
  <si>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</si>
  <si>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</si>
  <si>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</si>
  <si>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</si>
  <si>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</si>
  <si>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</si>
  <si>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</si>
  <si>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</si>
  <si>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</si>
  <si>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</si>
  <si>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</si>
  <si>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</si>
  <si>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</si>
  <si>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</si>
  <si>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</si>
  <si>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</si>
  <si>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</si>
  <si>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</si>
  <si>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</si>
  <si>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</si>
  <si>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</si>
  <si>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</si>
  <si>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</si>
  <si>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</si>
  <si>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</si>
  <si>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</si>
  <si>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</si>
  <si>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</si>
  <si>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</si>
  <si>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</si>
  <si>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</si>
  <si>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</si>
  <si>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</si>
  <si>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</si>
  <si>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</si>
  <si>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</si>
  <si>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</si>
  <si>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</si>
  <si>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</si>
  <si>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</si>
  <si>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</si>
  <si>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</si>
  <si>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</si>
  <si>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</si>
  <si>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</si>
  <si>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</si>
  <si>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</si>
  <si>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</si>
  <si>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</si>
  <si>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</si>
  <si>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</si>
  <si>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</si>
  <si>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</si>
  <si>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</si>
  <si>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</si>
  <si>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</si>
  <si>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</si>
  <si>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</si>
  <si>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</si>
  <si>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</si>
  <si>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</si>
  <si>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</si>
  <si>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</si>
  <si>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</si>
  <si>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</si>
  <si>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</si>
  <si>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</si>
  <si>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</si>
  <si>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</si>
  <si>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</si>
  <si>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</si>
  <si>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</si>
  <si>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</si>
  <si>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</si>
  <si>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</si>
  <si>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</si>
  <si>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</si>
  <si>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</si>
  <si>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</si>
  <si>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</si>
  <si>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</si>
  <si>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</si>
  <si>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</si>
  <si>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</si>
  <si>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</si>
  <si>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</si>
  <si>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</si>
  <si>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</si>
  <si>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</si>
  <si>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</si>
  <si>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</si>
  <si>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</si>
  <si>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</si>
  <si>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</si>
  <si>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</si>
  <si>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</si>
  <si>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</si>
  <si>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</si>
  <si>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</si>
  <si>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</si>
  <si>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</si>
  <si>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</si>
  <si>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</si>
  <si>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</si>
  <si>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</si>
  <si>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</si>
  <si>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</si>
  <si>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</si>
  <si>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</si>
  <si>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</si>
  <si>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</si>
  <si>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</si>
  <si>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</si>
  <si>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</si>
  <si>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</si>
  <si>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</si>
  <si>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</si>
  <si>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</si>
  <si>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</si>
  <si>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</si>
  <si>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</si>
  <si>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</si>
  <si>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</si>
  <si>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</si>
  <si>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</si>
  <si>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</si>
  <si>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</si>
  <si>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</si>
  <si>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</si>
  <si>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</si>
  <si>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</si>
  <si>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</si>
  <si>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</si>
  <si>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</si>
  <si>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</si>
  <si>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</si>
  <si>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</si>
  <si>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</si>
  <si>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</si>
  <si>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</si>
  <si>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</si>
  <si>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</si>
  <si>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</si>
  <si>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</si>
  <si>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</si>
  <si>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</si>
  <si>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</si>
  <si>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</si>
  <si>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</si>
  <si>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</si>
  <si>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</si>
  <si>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</si>
  <si>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</si>
  <si>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</si>
  <si>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</si>
  <si>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</si>
  <si>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</si>
  <si>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</si>
  <si>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</si>
  <si>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</si>
  <si>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</si>
  <si>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</si>
  <si>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</si>
  <si>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</si>
  <si>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</si>
  <si>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</si>
  <si>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</si>
  <si>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</si>
  <si>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</si>
  <si>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</si>
  <si>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</si>
  <si>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</si>
  <si>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</si>
  <si>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</si>
  <si>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</si>
  <si>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</si>
  <si>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</si>
  <si>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</si>
  <si>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</si>
  <si>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</si>
  <si>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</si>
  <si>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</si>
  <si>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</si>
  <si>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</si>
  <si>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</si>
  <si>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</si>
  <si>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</si>
  <si>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</si>
  <si>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</si>
  <si>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</si>
  <si>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</si>
  <si>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</si>
  <si>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</si>
  <si>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</si>
  <si>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</si>
  <si>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</si>
  <si>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</si>
  <si>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</si>
  <si>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</si>
  <si>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</si>
  <si>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</si>
  <si>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</si>
  <si>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</si>
  <si>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</si>
  <si>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</si>
  <si>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</si>
  <si>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</si>
  <si>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</si>
  <si>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</si>
  <si>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</si>
  <si>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</si>
  <si>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</si>
  <si>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</si>
  <si>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</si>
  <si>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</si>
  <si>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</si>
  <si>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</si>
  <si>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</si>
  <si>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</si>
  <si>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</si>
  <si>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</si>
  <si>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</si>
  <si>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</si>
  <si>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</si>
  <si>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</si>
  <si>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</si>
  <si>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</si>
  <si>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</si>
  <si>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</si>
  <si>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</si>
  <si>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</si>
  <si>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</si>
  <si>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</si>
  <si>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</si>
  <si>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</si>
  <si>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</si>
  <si>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</si>
  <si>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</si>
  <si>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</si>
  <si>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</si>
  <si>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</si>
  <si>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</si>
  <si>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</si>
  <si>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</si>
  <si>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</si>
  <si>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</si>
  <si>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</si>
  <si>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</si>
  <si>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</si>
  <si>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</si>
  <si>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</si>
  <si>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</si>
  <si>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</si>
  <si>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</si>
  <si>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</si>
  <si>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</si>
  <si>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</si>
  <si>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</si>
  <si>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</si>
  <si>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</si>
  <si>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</si>
  <si>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</si>
  <si>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</si>
  <si>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</si>
  <si>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</si>
  <si>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</si>
  <si>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</si>
  <si>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</si>
  <si>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</si>
  <si>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</si>
  <si>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</si>
  <si>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</si>
  <si>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</si>
  <si>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</si>
  <si>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</si>
  <si>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</si>
  <si>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</si>
  <si>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</si>
  <si>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</si>
  <si>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</si>
  <si>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</si>
  <si>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</si>
  <si>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</si>
  <si>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</si>
  <si>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</si>
  <si>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</si>
  <si>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</si>
  <si>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</si>
  <si>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</si>
  <si>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</si>
  <si>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</si>
  <si>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</si>
  <si>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</si>
  <si>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</si>
  <si>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</si>
  <si>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</si>
  <si>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</si>
  <si>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</si>
  <si>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</si>
  <si>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</si>
  <si>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</si>
  <si>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</si>
  <si>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</si>
  <si>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</si>
  <si>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</si>
  <si>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</si>
  <si>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</si>
  <si>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</si>
  <si>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</si>
  <si>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</si>
  <si>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</si>
  <si>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</si>
  <si>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</si>
  <si>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</si>
  <si>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</si>
  <si>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</si>
  <si>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</si>
  <si>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</si>
  <si>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</si>
  <si>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</si>
  <si>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</si>
  <si>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</si>
  <si>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</si>
  <si>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</si>
  <si>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</si>
  <si>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</si>
  <si>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</si>
  <si>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</si>
  <si>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</si>
  <si>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</si>
  <si>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</si>
  <si>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</si>
  <si>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</si>
  <si>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</si>
  <si>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</si>
  <si>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</si>
  <si>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</si>
  <si>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</si>
  <si>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</si>
  <si>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</si>
  <si>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</si>
  <si>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</si>
  <si>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</si>
  <si>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</si>
  <si>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</si>
  <si>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</si>
  <si>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</si>
  <si>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</si>
  <si>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</si>
  <si>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</si>
  <si>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</si>
  <si>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</si>
  <si>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</si>
  <si>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</si>
  <si>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</si>
  <si>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</si>
  <si>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</si>
  <si>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</si>
  <si>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</si>
  <si>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</si>
  <si>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</si>
  <si>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</si>
  <si>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</si>
  <si>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</si>
  <si>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</si>
  <si>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</si>
  <si>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</si>
  <si>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</si>
  <si>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</si>
  <si>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</si>
  <si>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</si>
  <si>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</si>
  <si>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</si>
  <si>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</si>
  <si>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</si>
  <si>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</si>
  <si>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</si>
  <si>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</si>
  <si>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</si>
  <si>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</si>
  <si>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</si>
  <si>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</si>
  <si>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</si>
  <si>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</si>
  <si>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</si>
  <si>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</si>
  <si>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</si>
  <si>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</si>
  <si>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</si>
  <si>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</si>
  <si>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</si>
  <si>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</si>
  <si>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</si>
  <si>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</si>
  <si>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</si>
  <si>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</si>
  <si>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</si>
  <si>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</si>
  <si>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</si>
  <si>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</si>
  <si>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</si>
  <si>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</si>
  <si>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</si>
  <si>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</si>
  <si>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</si>
  <si>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</si>
  <si>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</si>
  <si>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</si>
  <si>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</si>
  <si>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</si>
  <si>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</si>
  <si>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</si>
  <si>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</si>
  <si>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</si>
  <si>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</si>
  <si>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</si>
  <si>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</si>
  <si>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</si>
  <si>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</si>
  <si>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</si>
  <si>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</si>
  <si>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</si>
  <si>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</si>
  <si>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</si>
  <si>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</si>
  <si>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</si>
  <si>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</si>
  <si>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</si>
  <si>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</si>
  <si>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</si>
  <si>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</si>
  <si>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</si>
  <si>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</si>
  <si>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</si>
  <si>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</si>
  <si>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</si>
  <si>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</si>
  <si>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</si>
  <si>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</si>
  <si>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</si>
  <si>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</si>
  <si>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</si>
  <si>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</si>
  <si>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</si>
  <si>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</si>
  <si>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</si>
  <si>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</si>
  <si>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</si>
  <si>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</si>
  <si>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</si>
  <si>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</si>
  <si>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</si>
  <si>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</si>
  <si>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</si>
  <si>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</si>
  <si>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</si>
  <si>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</si>
  <si>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</si>
  <si>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</si>
  <si>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</si>
  <si>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</si>
  <si>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</si>
  <si>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</si>
  <si>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</si>
  <si>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</si>
  <si>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</si>
  <si>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</si>
  <si>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</si>
  <si>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</si>
  <si>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</si>
  <si>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</si>
  <si>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</si>
  <si>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</si>
  <si>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</si>
  <si>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</si>
  <si>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</si>
  <si>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</si>
  <si>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</si>
  <si>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</si>
  <si>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</si>
  <si>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</si>
  <si>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</si>
  <si>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</si>
  <si>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</si>
  <si>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</si>
  <si>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</si>
  <si>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</si>
  <si>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</si>
  <si>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</si>
  <si>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</si>
  <si>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</si>
  <si>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</si>
  <si>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</si>
  <si>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</si>
  <si>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</si>
  <si>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</si>
  <si>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</si>
  <si>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</si>
  <si>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</si>
  <si>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</si>
  <si>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</si>
  <si>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</si>
  <si>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</si>
  <si>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</si>
  <si>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</si>
  <si>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</si>
  <si>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</si>
  <si>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</si>
  <si>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</si>
  <si>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</si>
  <si>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</si>
  <si>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</si>
  <si>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</si>
  <si>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</si>
  <si>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</si>
  <si>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</si>
  <si>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</si>
  <si>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</si>
  <si>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</si>
  <si>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</si>
  <si>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</si>
  <si>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</si>
  <si>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</si>
  <si>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</si>
  <si>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</si>
  <si>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</si>
  <si>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</si>
  <si>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</si>
  <si>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</si>
  <si>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</si>
  <si>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</si>
  <si>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</si>
  <si>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</si>
  <si>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</si>
  <si>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</si>
  <si>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</si>
  <si>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</si>
  <si>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</si>
  <si>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</si>
  <si>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</si>
  <si>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</si>
  <si>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</si>
  <si>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</si>
  <si>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</si>
  <si>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</si>
  <si>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</si>
  <si>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</si>
  <si>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</si>
  <si>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</si>
  <si>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</si>
  <si>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</si>
  <si>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</si>
  <si>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</si>
  <si>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</si>
  <si>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</si>
  <si>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</si>
  <si>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</si>
  <si>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</si>
  <si>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</si>
  <si>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</si>
  <si>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</si>
  <si>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</si>
  <si>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</si>
  <si>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</si>
  <si>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</si>
  <si>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</si>
  <si>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</si>
  <si>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</si>
  <si>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</si>
  <si>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</si>
  <si>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</si>
  <si>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</si>
  <si>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</si>
  <si>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</si>
  <si>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</si>
  <si>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</si>
  <si>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</si>
  <si>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</si>
  <si>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</si>
  <si>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</si>
  <si>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</si>
  <si>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</si>
  <si>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</si>
  <si>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</si>
  <si>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</si>
  <si>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</si>
  <si>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</si>
  <si>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</si>
  <si>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</si>
  <si>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</si>
  <si>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</si>
  <si>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</si>
  <si>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</si>
  <si>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</si>
  <si>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</si>
  <si>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</si>
  <si>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</si>
  <si>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</si>
  <si>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</si>
  <si>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</si>
  <si>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</si>
  <si>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</si>
  <si>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</si>
  <si>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</si>
  <si>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</si>
  <si>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</si>
  <si>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</si>
  <si>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</si>
  <si>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</si>
  <si>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</si>
  <si>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</si>
  <si>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</si>
  <si>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</si>
  <si>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</si>
  <si>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</si>
  <si>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</si>
  <si>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</si>
  <si>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</si>
  <si>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</si>
  <si>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</si>
  <si>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</si>
  <si>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</si>
  <si>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</si>
  <si>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</si>
  <si>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</si>
  <si>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</si>
  <si>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</si>
  <si>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</si>
  <si>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</si>
  <si>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</si>
  <si>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</si>
  <si>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</si>
  <si>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</si>
  <si>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</si>
  <si>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</si>
  <si>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</si>
  <si>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</si>
  <si>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</si>
  <si>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</si>
  <si>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</si>
  <si>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</si>
  <si>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</si>
  <si>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</si>
  <si>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</si>
  <si>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</si>
  <si>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</si>
  <si>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</si>
  <si>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</si>
  <si>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</si>
  <si>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</si>
  <si>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</si>
  <si>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</si>
  <si>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</si>
  <si>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</si>
  <si>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</si>
  <si>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</si>
  <si>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</si>
  <si>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</si>
  <si>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</si>
  <si>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</si>
  <si>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</si>
  <si>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</si>
  <si>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</si>
  <si>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</si>
  <si>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</si>
  <si>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</si>
  <si>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</si>
  <si>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</si>
  <si>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</si>
  <si>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</si>
  <si>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</si>
  <si>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</si>
  <si>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</si>
  <si>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</si>
  <si>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</si>
  <si>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</si>
  <si>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</si>
  <si>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</si>
  <si>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</si>
  <si>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</si>
  <si>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</si>
  <si>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</si>
  <si>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</si>
  <si>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</si>
  <si>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</si>
  <si>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</si>
  <si>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</si>
  <si>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</si>
  <si>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</si>
  <si>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</si>
  <si>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</si>
  <si>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</si>
  <si>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</si>
  <si>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</si>
  <si>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</si>
  <si>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</si>
  <si>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</si>
  <si>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</si>
  <si>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</si>
  <si>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</si>
  <si>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</si>
  <si>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</si>
  <si>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</si>
  <si>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</si>
  <si>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</si>
  <si>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</si>
  <si>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</si>
  <si>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</si>
  <si>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</si>
  <si>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</si>
  <si>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</si>
  <si>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</si>
  <si>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</si>
  <si>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</si>
  <si>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</si>
  <si>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</si>
  <si>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</si>
  <si>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</si>
  <si>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</si>
  <si>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</si>
  <si>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</si>
  <si>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</si>
  <si>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</si>
  <si>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</si>
  <si>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</si>
  <si>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</si>
  <si>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</si>
  <si>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</si>
  <si>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</si>
  <si>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</si>
  <si>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</si>
  <si>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</si>
  <si>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</si>
  <si>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</si>
  <si>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</si>
  <si>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</si>
  <si>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</si>
  <si>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</si>
  <si>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</si>
  <si>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</si>
  <si>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</si>
  <si>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</si>
  <si>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</si>
  <si>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</si>
  <si>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</si>
  <si>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</si>
  <si>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</si>
  <si>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</si>
  <si>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</si>
  <si>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</si>
  <si>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</si>
  <si>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</si>
  <si>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</si>
  <si>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</si>
  <si>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</si>
  <si>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</si>
  <si>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</si>
  <si>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</si>
  <si>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</si>
  <si>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</si>
  <si>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</si>
  <si>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</si>
  <si>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</si>
  <si>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</si>
  <si>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</si>
  <si>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</si>
  <si>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</si>
  <si>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</si>
  <si>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</si>
  <si>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</si>
  <si>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</si>
  <si>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</si>
  <si>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</si>
  <si>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</si>
  <si>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</si>
  <si>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</si>
  <si>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</si>
  <si>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</si>
  <si>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</si>
  <si>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</si>
  <si>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</si>
  <si>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</si>
  <si>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</si>
  <si>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</si>
  <si>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</si>
  <si>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</si>
  <si>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</si>
  <si>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</si>
  <si>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</si>
  <si>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</si>
  <si>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</si>
  <si>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</si>
  <si>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</si>
  <si>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</si>
  <si>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</si>
  <si>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</si>
  <si>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</si>
  <si>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</si>
  <si>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</si>
  <si>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</si>
  <si>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</si>
  <si>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</si>
  <si>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</si>
  <si>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</si>
  <si>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</si>
  <si>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</si>
  <si>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</si>
  <si>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</si>
  <si>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</si>
  <si>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</si>
  <si>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</si>
  <si>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</si>
  <si>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</si>
  <si>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</si>
  <si>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</si>
  <si>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</si>
  <si>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</si>
  <si>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</si>
  <si>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</si>
  <si>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</si>
  <si>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</si>
  <si>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</si>
  <si>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</si>
  <si>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</si>
  <si>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</si>
  <si>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</si>
  <si>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</si>
  <si>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</si>
  <si>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</si>
  <si>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</si>
  <si>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</si>
  <si>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</si>
  <si>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</si>
  <si>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</si>
  <si>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</si>
  <si>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</si>
  <si>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</si>
  <si>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</si>
  <si>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</si>
  <si>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</si>
  <si>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</si>
  <si>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</si>
  <si>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</si>
  <si>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</si>
  <si>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</si>
  <si>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</si>
  <si>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</si>
  <si>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</si>
  <si>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</si>
  <si>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</si>
  <si>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</si>
  <si>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</si>
  <si>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</si>
  <si>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</si>
  <si>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</si>
  <si>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</si>
  <si>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</si>
  <si>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</si>
  <si>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</si>
  <si>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</si>
  <si>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</si>
  <si>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</si>
  <si>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</si>
  <si>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</si>
  <si>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</si>
  <si>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</si>
  <si>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</si>
  <si>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</si>
  <si>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</si>
  <si>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</si>
  <si>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</si>
  <si>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</si>
  <si>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</si>
  <si>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</si>
  <si>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</si>
  <si>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</si>
  <si>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</si>
  <si>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</si>
  <si>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</si>
  <si>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</si>
  <si>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</si>
  <si>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</si>
  <si>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</si>
  <si>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</si>
  <si>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</si>
  <si>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</si>
  <si>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</si>
  <si>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</si>
  <si>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</si>
  <si>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</si>
  <si>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</si>
  <si>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</si>
  <si>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</si>
  <si>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</si>
  <si>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</si>
  <si>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</si>
  <si>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</si>
  <si>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</si>
  <si>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</si>
  <si>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</si>
  <si>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</si>
  <si>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</si>
  <si>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</si>
  <si>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</si>
  <si>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</si>
  <si>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</si>
  <si>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</si>
  <si>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</si>
  <si>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</si>
  <si>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</si>
  <si>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</si>
  <si>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</si>
  <si>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</si>
  <si>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</si>
  <si>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</si>
  <si>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</si>
  <si>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</si>
  <si>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</si>
  <si>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</si>
  <si>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</si>
  <si>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</si>
  <si>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</si>
  <si>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</si>
  <si>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</si>
  <si>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</si>
  <si>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</si>
  <si>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</si>
  <si>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</si>
  <si>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</si>
  <si>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</si>
  <si>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</si>
  <si>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</si>
  <si>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</si>
  <si>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</si>
  <si>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</si>
  <si>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</si>
  <si>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</si>
  <si>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</si>
  <si>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</si>
  <si>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</si>
  <si>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</si>
  <si>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</si>
  <si>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</si>
  <si>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</si>
  <si>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</si>
  <si>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</si>
  <si>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</si>
  <si>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</si>
  <si>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</si>
  <si>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</si>
  <si>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</si>
  <si>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</si>
  <si>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</si>
  <si>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</si>
  <si>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</si>
  <si>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</si>
  <si>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</si>
  <si>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</si>
  <si>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</si>
  <si>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</si>
  <si>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</si>
  <si>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</si>
  <si>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</si>
  <si>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</si>
  <si>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</si>
  <si>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</si>
  <si>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</si>
  <si>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</si>
  <si>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</si>
  <si>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</si>
  <si>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</si>
  <si>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</si>
  <si>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</si>
  <si>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</si>
  <si>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</si>
  <si>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</si>
  <si>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</si>
  <si>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</si>
  <si>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</si>
  <si>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</si>
  <si>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</si>
  <si>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</si>
  <si>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</si>
  <si>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</si>
  <si>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</si>
  <si>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</si>
  <si>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</si>
  <si>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</si>
  <si>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</si>
  <si>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</si>
  <si>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</si>
  <si>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</si>
  <si>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</si>
  <si>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</si>
  <si>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</si>
  <si>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</si>
  <si>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</si>
  <si>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</si>
  <si>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</si>
  <si>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</si>
  <si>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</si>
  <si>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</si>
  <si>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</si>
  <si>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</si>
  <si>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</si>
  <si>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</si>
  <si>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</si>
  <si>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</si>
  <si>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</si>
  <si>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</si>
  <si>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</si>
  <si>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</si>
  <si>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</si>
  <si>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</si>
  <si>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</si>
  <si>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</si>
  <si>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</si>
  <si>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</si>
  <si>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</si>
  <si>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</si>
  <si>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</si>
  <si>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</si>
  <si>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</si>
  <si>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</si>
  <si>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</si>
  <si>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</si>
  <si>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</si>
  <si>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</si>
  <si>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</si>
  <si>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</si>
  <si>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</si>
  <si>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</si>
  <si>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</si>
  <si>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</si>
  <si>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</si>
  <si>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</si>
  <si>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</si>
  <si>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</si>
  <si>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</si>
  <si>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</si>
  <si>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</si>
  <si>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</si>
  <si>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</si>
  <si>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</si>
  <si>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</si>
  <si>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</si>
  <si>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</si>
  <si>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</si>
  <si>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</si>
  <si>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</si>
  <si>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</si>
  <si>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</si>
  <si>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</si>
  <si>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</si>
  <si>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</si>
  <si>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</si>
  <si>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</si>
  <si>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</si>
  <si>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</si>
  <si>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</si>
  <si>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</si>
  <si>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</si>
  <si>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</si>
  <si>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</si>
  <si>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</si>
  <si>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</si>
  <si>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</si>
  <si>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</si>
  <si>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</si>
  <si>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</si>
  <si>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</si>
  <si>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</si>
  <si>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</si>
  <si>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</si>
  <si>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</si>
  <si>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</si>
  <si>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</si>
  <si>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</si>
  <si>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</si>
  <si>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</si>
  <si>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</si>
  <si>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</si>
  <si>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</si>
  <si>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</si>
  <si>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</si>
  <si>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</si>
  <si>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</si>
  <si>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</si>
  <si>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</si>
  <si>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</si>
  <si>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</si>
  <si>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</si>
  <si>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</si>
  <si>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</si>
  <si>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</si>
  <si>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</si>
  <si>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</si>
  <si>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</si>
  <si>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</si>
  <si>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</si>
  <si>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</si>
  <si>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</si>
  <si>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</si>
  <si>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</si>
  <si>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</si>
  <si>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</si>
  <si>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</si>
  <si>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</si>
  <si>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</si>
  <si>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</si>
  <si>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</si>
  <si>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</si>
  <si>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</si>
  <si>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</si>
  <si>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</si>
  <si>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</si>
  <si>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</si>
  <si>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</si>
  <si>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</si>
  <si>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</si>
  <si>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</si>
  <si>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</si>
  <si>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</si>
  <si>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</si>
  <si>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</si>
  <si>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</si>
  <si>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</si>
  <si>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</si>
  <si>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</si>
  <si>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</si>
  <si>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</si>
  <si>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</si>
  <si>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</si>
  <si>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</si>
  <si>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</si>
  <si>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</si>
  <si>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</si>
  <si>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</si>
  <si>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</si>
  <si>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</si>
  <si>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</si>
  <si>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</si>
  <si>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</si>
  <si>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</si>
  <si>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</si>
  <si>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</si>
  <si>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</si>
  <si>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</si>
  <si>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</si>
  <si>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</si>
  <si>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</si>
  <si>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</si>
  <si>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</si>
  <si>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</si>
  <si>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</si>
  <si>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</si>
  <si>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</si>
  <si>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</si>
  <si>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</si>
  <si>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</si>
  <si>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</si>
  <si>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</si>
  <si>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</si>
  <si>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</si>
  <si>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</si>
  <si>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</si>
  <si>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</si>
  <si>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</si>
  <si>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</si>
  <si>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</si>
  <si>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</si>
  <si>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</si>
  <si>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</si>
  <si>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</si>
  <si>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</si>
  <si>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</si>
  <si>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</si>
  <si>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</si>
  <si>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</si>
  <si>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</si>
  <si>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</si>
  <si>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</si>
  <si>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</si>
  <si>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</si>
  <si>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</si>
  <si>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</si>
  <si>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</si>
  <si>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</si>
  <si>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</si>
  <si>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</si>
  <si>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</si>
  <si>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</si>
  <si>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</si>
  <si>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</si>
  <si>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</si>
  <si>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</si>
  <si>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</si>
  <si>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</si>
  <si>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</si>
  <si>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</si>
  <si>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</si>
  <si>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</si>
  <si>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</si>
  <si>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</si>
  <si>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</si>
  <si>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</si>
  <si>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</si>
  <si>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</si>
  <si>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</si>
  <si>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</si>
  <si>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</si>
  <si>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</si>
  <si>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</si>
  <si>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</si>
  <si>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</si>
  <si>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</si>
  <si>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</si>
  <si>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</si>
  <si>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</si>
  <si>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</si>
  <si>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</si>
  <si>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</si>
  <si>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</si>
  <si>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</si>
  <si>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</si>
  <si>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</si>
  <si>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</si>
  <si>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</si>
  <si>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</si>
  <si>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</si>
  <si>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</si>
  <si>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</si>
  <si>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</si>
  <si>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</si>
  <si>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</si>
  <si>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</si>
  <si>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</si>
  <si>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</si>
  <si>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</si>
  <si>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</si>
  <si>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</si>
  <si>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</si>
  <si>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</si>
  <si>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</si>
  <si>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</si>
  <si>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</si>
  <si>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</si>
  <si>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</si>
  <si>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</si>
  <si>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</si>
  <si>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</si>
  <si>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</si>
  <si>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</si>
  <si>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</si>
  <si>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</si>
  <si>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</si>
  <si>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</si>
  <si>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</si>
  <si>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</si>
  <si>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</si>
  <si>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</si>
  <si>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</si>
  <si>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</si>
  <si>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</si>
  <si>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</si>
  <si>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</si>
  <si>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</si>
  <si>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</si>
  <si>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</si>
  <si>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</si>
  <si>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</si>
  <si>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</si>
  <si>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</si>
  <si>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</si>
  <si>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</si>
  <si>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</si>
  <si>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</si>
  <si>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</si>
  <si>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</si>
  <si>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</si>
  <si>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</si>
  <si>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</si>
  <si>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</si>
  <si>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</si>
  <si>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</si>
  <si>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</si>
  <si>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</si>
  <si>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</si>
  <si>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</si>
  <si>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</si>
  <si>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</si>
  <si>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</si>
  <si>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</si>
  <si>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</si>
  <si>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</si>
  <si>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</si>
  <si>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</si>
  <si>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</si>
  <si>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</si>
  <si>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</si>
  <si>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</si>
  <si>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</si>
  <si>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</si>
  <si>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</si>
  <si>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</si>
  <si>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</si>
  <si>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</si>
  <si>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</si>
  <si>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</si>
  <si>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</si>
  <si>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</si>
  <si>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</si>
  <si>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</si>
  <si>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</si>
  <si>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</si>
  <si>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</si>
  <si>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</si>
  <si>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</si>
  <si>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</si>
  <si>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</si>
  <si>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</si>
  <si>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</si>
  <si>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</si>
  <si>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</si>
  <si>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</si>
  <si>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</si>
  <si>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</si>
  <si>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</si>
  <si>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</si>
  <si>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</si>
  <si>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</si>
  <si>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</si>
  <si>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</si>
  <si>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</si>
  <si>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</si>
  <si>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</si>
  <si>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</si>
  <si>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</si>
  <si>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</si>
  <si>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</si>
  <si>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</si>
  <si>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</si>
  <si>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</si>
  <si>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</si>
  <si>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</si>
  <si>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</si>
  <si>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</si>
  <si>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</si>
  <si>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</si>
  <si>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</si>
  <si>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</si>
  <si>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</si>
  <si>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</si>
  <si>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</si>
  <si>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</si>
  <si>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</si>
  <si>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</si>
  <si>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</si>
  <si>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</si>
  <si>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</si>
  <si>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</si>
  <si>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</si>
  <si>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</si>
  <si>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</si>
  <si>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</si>
  <si>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</si>
  <si>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</si>
  <si>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</si>
  <si>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</si>
  <si>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</si>
  <si>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</si>
  <si>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</si>
  <si>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</si>
  <si>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</si>
  <si>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</si>
  <si>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</si>
  <si>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</si>
  <si>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</si>
  <si>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</si>
  <si>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</si>
  <si>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</si>
  <si>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</si>
  <si>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</si>
  <si>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</si>
  <si>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</si>
  <si>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</si>
  <si>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</si>
  <si>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</si>
  <si>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</si>
  <si>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</si>
  <si>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</si>
  <si>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</si>
  <si>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</si>
  <si>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</si>
  <si>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</si>
  <si>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</si>
  <si>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</si>
  <si>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</si>
  <si>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</si>
  <si>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</si>
  <si>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</si>
  <si>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</si>
  <si>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</si>
  <si>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</si>
  <si>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</si>
  <si>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</si>
  <si>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</si>
  <si>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</si>
  <si>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</si>
  <si>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</si>
  <si>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</si>
  <si>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</si>
  <si>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</si>
  <si>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</si>
  <si>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</si>
  <si>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</si>
  <si>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</si>
  <si>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</si>
  <si>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</si>
  <si>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</si>
  <si>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</si>
  <si>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</si>
  <si>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</si>
  <si>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</si>
  <si>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</si>
  <si>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</si>
  <si>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</si>
  <si>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</si>
  <si>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</si>
  <si>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</si>
  <si>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</si>
  <si>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</si>
  <si>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</si>
  <si>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</si>
  <si>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</si>
  <si>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</si>
  <si>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</si>
  <si>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</si>
  <si>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</si>
  <si>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</si>
  <si>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</si>
  <si>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</si>
  <si>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</si>
  <si>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</si>
  <si>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</si>
  <si>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</si>
  <si>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</si>
  <si>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</si>
  <si>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</si>
  <si>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</si>
  <si>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</si>
  <si>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</si>
  <si>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</si>
  <si>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</si>
  <si>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</si>
  <si>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</si>
  <si>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</si>
  <si>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</si>
  <si>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</si>
  <si>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</si>
  <si>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</si>
  <si>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</si>
  <si>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</si>
  <si>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</si>
  <si>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</si>
  <si>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</si>
  <si>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</si>
  <si>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</si>
  <si>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</si>
  <si>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</si>
  <si>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</si>
  <si>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</si>
  <si>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</si>
  <si>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</si>
  <si>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</si>
  <si>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</si>
  <si>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</si>
  <si>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</si>
  <si>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</si>
  <si>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</si>
  <si>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</si>
  <si>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</si>
  <si>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</si>
  <si>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</si>
  <si>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</si>
  <si>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</si>
  <si>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</si>
  <si>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</si>
  <si>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</si>
  <si>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</si>
  <si>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</si>
  <si>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</si>
  <si>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</si>
  <si>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</si>
  <si>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</si>
  <si>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</si>
  <si>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</si>
  <si>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</si>
  <si>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</si>
  <si>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</si>
  <si>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</si>
  <si>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</si>
  <si>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</si>
  <si>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</si>
  <si>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</si>
  <si>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</si>
  <si>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</si>
  <si>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</si>
  <si>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</si>
  <si>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</si>
  <si>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</si>
  <si>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</si>
  <si>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</si>
  <si>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</si>
  <si>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</si>
  <si>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</si>
  <si>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</si>
  <si>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</si>
  <si>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</si>
  <si>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</si>
  <si>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</si>
  <si>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</si>
  <si>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</si>
  <si>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</si>
  <si>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</si>
  <si>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</si>
  <si>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</si>
  <si>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</si>
  <si>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</si>
  <si>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</si>
  <si>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</si>
  <si>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</si>
  <si>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</si>
  <si>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</si>
  <si>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</si>
  <si>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</si>
  <si>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</si>
  <si>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</si>
  <si>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</si>
  <si>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</si>
  <si>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</si>
  <si>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</si>
  <si>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</si>
  <si>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</si>
  <si>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</si>
  <si>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</si>
  <si>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</si>
  <si>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</si>
  <si>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</si>
  <si>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</si>
  <si>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</si>
  <si>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</si>
  <si>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</si>
  <si>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</si>
  <si>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</si>
  <si>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</si>
  <si>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</si>
  <si>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</si>
  <si>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</si>
  <si>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</si>
  <si>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</si>
  <si>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</si>
  <si>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</si>
  <si>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</si>
  <si>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</si>
  <si>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</si>
  <si>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</si>
  <si>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</si>
  <si>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</si>
  <si>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</si>
  <si>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</si>
  <si>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</si>
  <si>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</si>
  <si>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</si>
  <si>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</si>
  <si>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</si>
  <si>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</si>
  <si>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</si>
  <si>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</si>
  <si>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</si>
  <si>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</si>
  <si>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</si>
  <si>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</si>
  <si>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</si>
  <si>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</si>
  <si>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</si>
  <si>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</si>
  <si>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</si>
  <si>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</si>
  <si>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</si>
  <si>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</si>
  <si>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</si>
  <si>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</si>
  <si>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</si>
  <si>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</si>
  <si>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</si>
  <si>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</si>
  <si>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</si>
  <si>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</si>
  <si>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</si>
  <si>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</si>
  <si>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</si>
  <si>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</si>
  <si>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</si>
  <si>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</si>
  <si>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</si>
  <si>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</si>
  <si>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</si>
  <si>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</si>
  <si>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</si>
  <si>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</si>
  <si>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</si>
  <si>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</si>
  <si>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</si>
  <si>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</si>
  <si>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</si>
  <si>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</si>
  <si>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</si>
  <si>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</si>
  <si>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</si>
  <si>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</si>
  <si>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</si>
  <si>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</si>
  <si>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</si>
  <si>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</si>
  <si>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</si>
  <si>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</si>
  <si>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</si>
  <si>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</si>
  <si>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</si>
  <si>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</si>
  <si>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</si>
  <si>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</si>
  <si>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</si>
  <si>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</si>
  <si>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</si>
  <si>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</si>
  <si>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</si>
  <si>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</si>
  <si>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</si>
  <si>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</si>
  <si>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</si>
  <si>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</si>
  <si>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</si>
  <si>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</si>
  <si>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</si>
  <si>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</si>
  <si>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</si>
  <si>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</si>
  <si>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</si>
  <si>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</si>
  <si>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</si>
  <si>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</si>
  <si>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</si>
  <si>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</si>
  <si>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</si>
  <si>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</si>
  <si>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</si>
  <si>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</si>
  <si>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</si>
  <si>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</si>
  <si>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</si>
  <si>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</si>
  <si>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</si>
  <si>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</si>
  <si>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</si>
  <si>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</si>
  <si>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</si>
  <si>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</si>
  <si>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</si>
  <si>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</si>
  <si>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</si>
  <si>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</si>
  <si>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</si>
  <si>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</si>
  <si>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</si>
  <si>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</si>
  <si>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</si>
  <si>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</si>
  <si>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</si>
  <si>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</si>
  <si>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</si>
  <si>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</si>
  <si>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</si>
  <si>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</si>
  <si>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</si>
  <si>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</si>
  <si>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</si>
  <si>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</si>
  <si>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</si>
  <si>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</si>
  <si>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</si>
  <si>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</si>
  <si>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</si>
  <si>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</si>
  <si>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</si>
  <si>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</si>
  <si>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</si>
  <si>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</si>
  <si>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</si>
  <si>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</si>
  <si>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</si>
  <si>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</si>
  <si>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</si>
  <si>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</si>
  <si>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</si>
  <si>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</si>
  <si>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</si>
  <si>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</si>
  <si>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</si>
  <si>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</si>
  <si>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</si>
  <si>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</si>
  <si>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</si>
  <si>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</si>
  <si>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</si>
  <si>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</si>
  <si>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</si>
  <si>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</si>
  <si>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</si>
  <si>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</si>
  <si>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</si>
  <si>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</si>
  <si>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</si>
  <si>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</si>
  <si>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</si>
  <si>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</si>
  <si>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</si>
  <si>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</si>
  <si>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</si>
  <si>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</si>
  <si>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</si>
  <si>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</si>
  <si>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</si>
  <si>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</si>
  <si>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</si>
  <si>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</si>
  <si>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</si>
  <si>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</si>
  <si>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</si>
  <si>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</si>
  <si>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</si>
  <si>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</si>
  <si>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</si>
  <si>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</si>
  <si>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</si>
  <si>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</si>
  <si>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</si>
  <si>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</si>
  <si>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</si>
  <si>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</si>
  <si>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</si>
  <si>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</si>
  <si>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</si>
  <si>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</si>
  <si>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</si>
  <si>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</si>
  <si>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</si>
  <si>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</si>
  <si>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</si>
  <si>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</si>
  <si>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</si>
  <si>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</si>
  <si>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</si>
  <si>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</si>
  <si>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</si>
  <si>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</si>
  <si>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</si>
  <si>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</si>
  <si>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</si>
  <si>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</si>
  <si>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</si>
  <si>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</si>
  <si>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</si>
  <si>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</si>
  <si>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</si>
  <si>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</si>
  <si>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</si>
  <si>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</si>
  <si>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</si>
  <si>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</si>
  <si>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</si>
  <si>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</si>
  <si>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</si>
  <si>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</si>
  <si>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</si>
  <si>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</si>
  <si>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</si>
  <si>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</si>
  <si>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</si>
  <si>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</si>
  <si>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</si>
  <si>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</si>
  <si>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</si>
  <si>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</si>
  <si>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</si>
  <si>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</si>
  <si>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</si>
  <si>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</si>
  <si>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</si>
  <si>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</si>
  <si>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</si>
  <si>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</si>
  <si>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</si>
  <si>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</si>
  <si>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</si>
  <si>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</si>
  <si>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</si>
  <si>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</si>
  <si>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</si>
  <si>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</si>
  <si>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</si>
  <si>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</si>
  <si>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</si>
  <si>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</si>
  <si>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</si>
  <si>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</si>
  <si>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</si>
  <si>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</si>
  <si>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</si>
  <si>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</si>
  <si>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</si>
  <si>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</si>
  <si>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</si>
  <si>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</si>
  <si>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</si>
  <si>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</si>
  <si>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</si>
  <si>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</si>
  <si>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</si>
  <si>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</si>
  <si>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</si>
  <si>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</si>
  <si>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</si>
  <si>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</si>
  <si>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</si>
  <si>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</si>
  <si>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</si>
  <si>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</si>
  <si>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</si>
  <si>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</si>
  <si>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</si>
  <si>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</si>
  <si>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</si>
  <si>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</si>
  <si>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</si>
  <si>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</si>
  <si>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</si>
  <si>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</si>
  <si>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</si>
  <si>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</si>
  <si>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</si>
  <si>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</si>
  <si>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</si>
  <si>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</si>
  <si>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</si>
  <si>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</si>
  <si>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</si>
  <si>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</si>
  <si>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</si>
  <si>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</si>
  <si>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</si>
  <si>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</si>
  <si>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</si>
  <si>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</si>
  <si>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</si>
  <si>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</si>
  <si>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</si>
  <si>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</si>
  <si>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</si>
  <si>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</si>
  <si>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</si>
  <si>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</si>
  <si>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</si>
  <si>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</si>
  <si>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</si>
  <si>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</si>
  <si>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</si>
  <si>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</si>
  <si>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</si>
  <si>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</si>
  <si>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</si>
  <si>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</si>
  <si>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</si>
  <si>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</si>
  <si>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</si>
  <si>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</si>
  <si>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</si>
  <si>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</si>
  <si>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</si>
  <si>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</si>
  <si>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</si>
  <si>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</si>
  <si>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</si>
  <si>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</si>
  <si>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</si>
  <si>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</si>
  <si>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</si>
  <si>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</si>
  <si>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</si>
  <si>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</si>
  <si>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</si>
  <si>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</si>
  <si>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</si>
  <si>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</si>
  <si>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</si>
  <si>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</si>
  <si>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</si>
  <si>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</si>
  <si>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</si>
  <si>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</si>
  <si>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</si>
  <si>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</si>
  <si>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</si>
  <si>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</si>
  <si>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</si>
  <si>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</si>
  <si>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</si>
  <si>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</si>
  <si>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</si>
  <si>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</si>
  <si>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</si>
  <si>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</si>
  <si>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</si>
  <si>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</si>
  <si>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</si>
  <si>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</si>
  <si>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</si>
  <si>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</si>
  <si>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</si>
  <si>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</si>
  <si>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</si>
  <si>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</si>
  <si>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</si>
  <si>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</si>
  <si>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</si>
  <si>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</si>
  <si>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</si>
  <si>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</si>
  <si>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</si>
  <si>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</si>
  <si>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</si>
  <si>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</si>
  <si>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</si>
  <si>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</si>
  <si>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</si>
  <si>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</si>
  <si>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</si>
  <si>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</si>
  <si>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</si>
  <si>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</si>
  <si>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</si>
  <si>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</si>
  <si>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</si>
  <si>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</si>
  <si>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</si>
  <si>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</si>
  <si>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</si>
  <si>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</si>
  <si>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</si>
  <si>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</si>
  <si>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</si>
  <si>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</si>
  <si>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</si>
  <si>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</si>
  <si>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</si>
  <si>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</si>
  <si>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</si>
  <si>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</si>
  <si>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</si>
  <si>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</si>
  <si>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</si>
  <si>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</si>
  <si>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</si>
  <si>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</si>
  <si>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</si>
  <si>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</si>
  <si>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</si>
  <si>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</si>
  <si>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</si>
  <si>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</si>
  <si>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</si>
  <si>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</si>
  <si>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</si>
  <si>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</si>
  <si>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</si>
  <si>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</si>
  <si>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</si>
  <si>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</si>
  <si>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</si>
  <si>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</si>
  <si>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</si>
  <si>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</si>
  <si>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</si>
  <si>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</si>
  <si>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</si>
  <si>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</si>
  <si>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</si>
  <si>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</si>
  <si>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</si>
  <si>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</si>
  <si>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</si>
  <si>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</si>
  <si>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</si>
  <si>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</si>
  <si>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</si>
  <si>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</si>
  <si>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</si>
  <si>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</si>
  <si>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</si>
  <si>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</si>
  <si>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</si>
  <si>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</si>
  <si>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</si>
  <si>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</si>
  <si>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</si>
  <si>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</si>
  <si>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</si>
  <si>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</si>
  <si>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</si>
  <si>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</si>
  <si>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</si>
  <si>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</si>
  <si>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</si>
  <si>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</si>
  <si>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</si>
  <si>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</si>
  <si>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</si>
  <si>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</si>
  <si>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</si>
  <si>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</si>
  <si>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</si>
  <si>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</si>
  <si>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</si>
  <si>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</si>
  <si>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</si>
  <si>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</si>
  <si>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</si>
  <si>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</si>
  <si>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</si>
  <si>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</si>
  <si>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</si>
  <si>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</si>
  <si>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</si>
  <si>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</si>
  <si>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</si>
  <si>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</si>
  <si>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</si>
  <si>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</si>
  <si>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</si>
  <si>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</si>
  <si>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</si>
  <si>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</si>
  <si>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</si>
  <si>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</si>
  <si>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</si>
  <si>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</si>
  <si>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</si>
  <si>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</si>
  <si>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</si>
  <si>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</si>
  <si>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</si>
  <si>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</si>
  <si>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</si>
  <si>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</si>
  <si>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</si>
  <si>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</si>
  <si>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</si>
  <si>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</si>
  <si>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</si>
  <si>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</si>
  <si>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</si>
  <si>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</si>
  <si>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</si>
  <si>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</si>
  <si>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</si>
  <si>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</si>
  <si>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</si>
  <si>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</si>
  <si>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</si>
  <si>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</si>
  <si>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</si>
  <si>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</si>
  <si>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</si>
  <si>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</si>
  <si>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</si>
  <si>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</si>
  <si>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</si>
  <si>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</si>
  <si>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</si>
  <si>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</si>
  <si>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</si>
  <si>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</si>
  <si>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</si>
  <si>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</si>
  <si>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</si>
  <si>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</si>
  <si>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</si>
  <si>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</si>
  <si>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</si>
  <si>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</si>
  <si>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</si>
  <si>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</si>
  <si>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</si>
  <si>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</si>
  <si>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</si>
  <si>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</si>
  <si>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</si>
  <si>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</si>
  <si>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</si>
  <si>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</si>
  <si>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</si>
  <si>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</si>
  <si>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</si>
  <si>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</si>
  <si>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</si>
  <si>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</si>
  <si>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</si>
  <si>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</si>
  <si>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</si>
  <si>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</si>
  <si>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</si>
  <si>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</si>
  <si>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</si>
  <si>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</si>
  <si>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</si>
  <si>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</si>
  <si>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</si>
  <si>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</si>
  <si>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</si>
  <si>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</si>
  <si>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</si>
  <si>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</si>
  <si>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</si>
  <si>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</si>
  <si>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</si>
  <si>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</si>
  <si>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</si>
  <si>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</si>
  <si>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</si>
  <si>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</si>
  <si>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</si>
  <si>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</si>
  <si>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</si>
  <si>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</si>
  <si>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</si>
  <si>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</si>
  <si>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</si>
  <si>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</si>
  <si>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</si>
  <si>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</si>
  <si>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</si>
  <si>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</si>
  <si>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</si>
  <si>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</si>
  <si>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</si>
  <si>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</si>
  <si>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</si>
  <si>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</si>
  <si>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</si>
  <si>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</si>
  <si>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</si>
  <si>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</si>
  <si>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</si>
  <si>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</si>
  <si>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</si>
  <si>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</si>
  <si>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</si>
  <si>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</si>
  <si>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</si>
  <si>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</si>
  <si>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</si>
  <si>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</si>
  <si>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</si>
  <si>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</si>
  <si>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</si>
  <si>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</si>
  <si>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</si>
  <si>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</si>
  <si>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</si>
  <si>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</si>
  <si>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</si>
  <si>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</si>
  <si>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</si>
  <si>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</si>
  <si>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</si>
  <si>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</si>
  <si>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</si>
  <si>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</si>
  <si>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</si>
  <si>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</si>
  <si>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</si>
  <si>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</si>
  <si>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</si>
  <si>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</si>
  <si>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</si>
  <si>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</si>
  <si>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</si>
  <si>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</si>
  <si>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</si>
  <si>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</si>
  <si>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</si>
  <si>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</si>
  <si>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</si>
  <si>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</si>
  <si>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</si>
  <si>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</si>
  <si>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</si>
  <si>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</si>
  <si>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</si>
  <si>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</si>
  <si>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</si>
  <si>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</si>
  <si>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</si>
  <si>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</si>
  <si>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</si>
  <si>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</si>
  <si>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</si>
  <si>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</si>
  <si>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</si>
  <si>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</si>
  <si>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</si>
  <si>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</si>
  <si>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</si>
  <si>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</si>
  <si>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</si>
  <si>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</si>
  <si>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</si>
  <si>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</si>
  <si>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</si>
  <si>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</si>
  <si>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</si>
  <si>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</si>
  <si>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</si>
  <si>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</si>
  <si>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</si>
  <si>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</si>
  <si>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</si>
  <si>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</si>
  <si>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</si>
  <si>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</si>
  <si>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</si>
  <si>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</si>
  <si>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</si>
  <si>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</si>
  <si>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</si>
  <si>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</si>
  <si>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</si>
  <si>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</si>
  <si>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</si>
  <si>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</si>
  <si>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</si>
  <si>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</si>
  <si>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</si>
  <si>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</si>
  <si>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</si>
  <si>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</si>
  <si>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</si>
  <si>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</si>
  <si>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</si>
  <si>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</si>
  <si>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</si>
  <si>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</si>
  <si>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</si>
  <si>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</si>
  <si>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</si>
  <si>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</si>
  <si>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</si>
  <si>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</si>
  <si>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</si>
  <si>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</si>
  <si>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</si>
  <si>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</si>
  <si>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</si>
  <si>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</si>
  <si>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</si>
  <si>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</si>
  <si>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</si>
  <si>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</si>
  <si>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</si>
  <si>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</si>
  <si>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</si>
  <si>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</si>
  <si>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</si>
  <si>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</si>
  <si>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</si>
  <si>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</si>
  <si>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</si>
  <si>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</si>
  <si>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</si>
  <si>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</si>
  <si>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</si>
  <si>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</si>
  <si>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</si>
  <si>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</si>
  <si>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</si>
  <si>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</si>
  <si>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</si>
  <si>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</si>
  <si>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</si>
  <si>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</si>
  <si>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</si>
  <si>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</si>
  <si>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</si>
  <si>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</si>
  <si>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</si>
  <si>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</si>
  <si>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</si>
  <si>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</si>
  <si>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</si>
  <si>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</si>
  <si>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</si>
  <si>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</si>
  <si>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</si>
  <si>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</si>
  <si>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</si>
  <si>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</si>
  <si>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</si>
  <si>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</si>
  <si>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</si>
  <si>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</si>
  <si>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</si>
  <si>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</si>
  <si>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</si>
  <si>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</si>
  <si>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</si>
  <si>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</si>
  <si>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</si>
  <si>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</si>
  <si>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</si>
  <si>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</si>
  <si>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</si>
  <si>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</si>
  <si>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</si>
  <si>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</si>
  <si>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</si>
  <si>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</si>
  <si>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</si>
  <si>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</si>
  <si>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</si>
  <si>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</si>
  <si>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</si>
  <si>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</si>
  <si>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</si>
  <si>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</si>
  <si>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</si>
  <si>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</si>
  <si>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</si>
  <si>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</si>
  <si>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</si>
  <si>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</si>
  <si>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</si>
  <si>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</si>
  <si>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</si>
  <si>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</si>
  <si>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</si>
  <si>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</si>
  <si>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</si>
  <si>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</si>
  <si>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</si>
  <si>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</si>
  <si>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</si>
  <si>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</si>
  <si>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</si>
  <si>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</si>
  <si>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</si>
  <si>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</si>
  <si>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</si>
  <si>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</si>
  <si>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</si>
  <si>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</si>
  <si>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</si>
  <si>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</si>
  <si>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</si>
  <si>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</si>
  <si>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</si>
  <si>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</si>
  <si>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</si>
  <si>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</si>
  <si>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</si>
  <si>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</si>
  <si>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</si>
  <si>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</si>
  <si>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</si>
  <si>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</si>
  <si>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</si>
  <si>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</si>
  <si>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</si>
  <si>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</si>
  <si>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</si>
  <si>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</si>
  <si>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</si>
  <si>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</si>
  <si>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</si>
  <si>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</si>
  <si>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</si>
  <si>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</si>
  <si>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</si>
  <si>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</si>
  <si>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</si>
  <si>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</si>
  <si>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</si>
  <si>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</si>
  <si>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</si>
  <si>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</si>
  <si>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</si>
  <si>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</si>
  <si>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</si>
  <si>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</si>
  <si>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</si>
  <si>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</si>
  <si>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</si>
  <si>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</si>
  <si>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</si>
  <si>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</si>
  <si>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</si>
  <si>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</si>
  <si>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</si>
  <si>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</si>
  <si>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</si>
  <si>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</si>
  <si>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</si>
  <si>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</si>
  <si>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</si>
  <si>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</si>
  <si>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</si>
  <si>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</si>
  <si>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</si>
  <si>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</si>
  <si>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</si>
  <si>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</si>
  <si>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</si>
  <si>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</si>
  <si>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</si>
  <si>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</si>
  <si>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</si>
  <si>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</si>
  <si>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</si>
  <si>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</si>
  <si>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</si>
  <si>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</si>
  <si>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</si>
  <si>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</si>
  <si>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</si>
  <si>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</si>
  <si>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</si>
  <si>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</si>
  <si>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</si>
  <si>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</si>
  <si>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</si>
  <si>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</si>
  <si>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</si>
  <si>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</si>
  <si>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</si>
  <si>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</si>
  <si>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</si>
  <si>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</si>
  <si>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</si>
  <si>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</si>
  <si>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</si>
  <si>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</si>
  <si>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</si>
  <si>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</si>
  <si>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</si>
  <si>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</si>
  <si>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</si>
  <si>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</si>
  <si>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</si>
  <si>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</si>
  <si>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</si>
  <si>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</si>
  <si>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</si>
  <si>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</si>
  <si>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</si>
  <si>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</si>
  <si>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</si>
  <si>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</si>
  <si>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</si>
  <si>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</si>
  <si>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</si>
  <si>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</si>
  <si>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</si>
  <si>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</si>
  <si>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</si>
  <si>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</si>
  <si>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</si>
  <si>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</si>
  <si>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</si>
  <si>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</si>
  <si>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</si>
  <si>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</si>
  <si>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</si>
  <si>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</si>
  <si>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</si>
  <si>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</si>
  <si>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</si>
  <si>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</si>
  <si>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</si>
  <si>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</si>
  <si>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</si>
  <si>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</si>
  <si>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</si>
  <si>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</si>
  <si>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</si>
  <si>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</si>
  <si>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</si>
  <si>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</si>
  <si>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</si>
  <si>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</si>
  <si>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</si>
  <si>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</si>
  <si>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</si>
  <si>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</si>
  <si>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</si>
  <si>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</si>
  <si>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</si>
  <si>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</si>
  <si>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</si>
  <si>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</si>
  <si>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</si>
  <si>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</si>
  <si>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</si>
  <si>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</si>
  <si>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</si>
  <si>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</si>
  <si>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</si>
  <si>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</si>
  <si>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</si>
  <si>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</si>
  <si>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</si>
  <si>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</si>
  <si>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</si>
  <si>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</si>
  <si>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</si>
  <si>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</si>
  <si>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</si>
  <si>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</si>
  <si>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</si>
  <si>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</si>
  <si>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</si>
  <si>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</si>
  <si>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</si>
  <si>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</si>
  <si>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</si>
  <si>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</si>
  <si>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</si>
  <si>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</si>
  <si>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</si>
  <si>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</si>
  <si>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</si>
  <si>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</si>
  <si>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</si>
  <si>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</si>
  <si>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</si>
  <si>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</si>
  <si>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</si>
  <si>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</si>
  <si>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</si>
  <si>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</si>
  <si>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</si>
  <si>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</si>
  <si>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</si>
  <si>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</si>
  <si>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</si>
  <si>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</si>
  <si>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</si>
  <si>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</si>
  <si>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</si>
  <si>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</si>
  <si>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</si>
  <si>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</si>
  <si>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</si>
  <si>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</si>
  <si>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</si>
  <si>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</si>
  <si>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</si>
  <si>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</si>
  <si>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</si>
  <si>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</si>
  <si>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</si>
  <si>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</si>
  <si>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</si>
  <si>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</si>
  <si>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</si>
  <si>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</si>
  <si>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</si>
  <si>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</si>
  <si>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</si>
  <si>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</si>
  <si>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</si>
  <si>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</si>
  <si>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</si>
  <si>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</si>
  <si>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</si>
  <si>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</si>
  <si>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</si>
  <si>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</si>
  <si>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</si>
  <si>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</si>
  <si>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</si>
  <si>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</si>
  <si>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</si>
  <si>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</si>
  <si>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</si>
  <si>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</si>
  <si>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</si>
  <si>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</si>
  <si>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</si>
  <si>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</si>
  <si>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</si>
  <si>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</si>
  <si>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</si>
  <si>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</si>
  <si>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</si>
  <si>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</si>
  <si>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</si>
  <si>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</si>
  <si>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</si>
  <si>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</si>
  <si>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</si>
  <si>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</si>
  <si>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</si>
  <si>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</si>
  <si>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</si>
  <si>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</si>
  <si>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</si>
  <si>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</si>
  <si>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</si>
  <si>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</si>
  <si>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</si>
  <si>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</si>
  <si>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</si>
  <si>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</si>
  <si>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</si>
  <si>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</si>
  <si>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</si>
  <si>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</si>
  <si>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</si>
  <si>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</si>
  <si>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</si>
  <si>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</si>
  <si>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</si>
  <si>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</si>
  <si>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</si>
  <si>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</si>
  <si>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</si>
  <si>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</si>
  <si>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</si>
  <si>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</si>
  <si>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</si>
  <si>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</si>
  <si>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</si>
  <si>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</si>
  <si>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</si>
  <si>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</si>
  <si>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</si>
  <si>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</si>
  <si>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</si>
  <si>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</si>
  <si>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</si>
  <si>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</si>
  <si>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</si>
  <si>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</si>
  <si>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</si>
  <si>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</si>
  <si>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</si>
  <si>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</si>
  <si>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</si>
  <si>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</si>
  <si>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</si>
  <si>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</si>
  <si>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</si>
  <si>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</si>
  <si>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</si>
  <si>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</si>
  <si>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</si>
  <si>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</si>
  <si>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</si>
  <si>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</si>
  <si>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</si>
  <si>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</si>
  <si>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</si>
  <si>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</si>
  <si>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</si>
  <si>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</si>
  <si>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</si>
  <si>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</si>
  <si>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</si>
  <si>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</si>
  <si>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</si>
  <si>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</si>
  <si>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</si>
  <si>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</si>
  <si>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</si>
  <si>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</si>
  <si>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</si>
  <si>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</si>
  <si>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</si>
  <si>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</si>
  <si>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</si>
  <si>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</si>
  <si>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</si>
  <si>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</si>
  <si>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</si>
  <si>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</si>
  <si>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</si>
  <si>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</si>
  <si>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</si>
  <si>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</si>
  <si>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</si>
  <si>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</si>
  <si>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</si>
  <si>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</si>
  <si>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</si>
  <si>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</si>
  <si>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</si>
  <si>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</si>
  <si>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</si>
  <si>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</si>
  <si>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</si>
  <si>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</si>
  <si>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</si>
  <si>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</si>
  <si>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</si>
  <si>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</si>
  <si>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</si>
  <si>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</si>
  <si>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</si>
  <si>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</si>
  <si>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</si>
  <si>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</si>
  <si>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</si>
  <si>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</si>
  <si>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</si>
  <si>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</si>
  <si>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</si>
  <si>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</si>
  <si>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</si>
  <si>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</si>
  <si>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</si>
  <si>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</si>
  <si>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</si>
  <si>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</si>
  <si>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</si>
  <si>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</si>
  <si>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</si>
  <si>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</si>
  <si>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</si>
  <si>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</si>
  <si>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</si>
  <si>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</si>
  <si>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</si>
  <si>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</si>
  <si>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</si>
  <si>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</si>
  <si>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</si>
  <si>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</si>
  <si>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</si>
  <si>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</si>
  <si>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</si>
  <si>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</si>
  <si>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</si>
  <si>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</si>
  <si>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</si>
  <si>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</si>
  <si>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</si>
  <si>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</si>
  <si>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</si>
  <si>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</si>
  <si>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</si>
  <si>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</si>
  <si>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</si>
  <si>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</si>
  <si>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</si>
  <si>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</si>
  <si>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</si>
  <si>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</si>
  <si>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</si>
  <si>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</si>
  <si>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</si>
  <si>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</si>
  <si>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</si>
  <si>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</si>
  <si>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</si>
  <si>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</si>
  <si>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</si>
  <si>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</si>
  <si>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</si>
  <si>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</si>
  <si>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</si>
  <si>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</si>
  <si>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</si>
  <si>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</si>
  <si>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</si>
  <si>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</si>
  <si>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</si>
  <si>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</si>
  <si>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</si>
  <si>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</si>
  <si>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</si>
  <si>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</si>
  <si>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</si>
  <si>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</si>
  <si>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</si>
  <si>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</si>
  <si>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</si>
  <si>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</si>
  <si>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</si>
  <si>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</si>
  <si>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</si>
  <si>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</si>
  <si>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</si>
  <si>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</si>
  <si>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</si>
  <si>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</si>
  <si>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</si>
  <si>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</si>
  <si>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</si>
  <si>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</si>
  <si>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</si>
  <si>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</si>
  <si>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</si>
  <si>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</si>
  <si>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</si>
  <si>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</si>
  <si>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</si>
  <si>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</si>
  <si>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</si>
  <si>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</si>
  <si>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</si>
  <si>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</si>
  <si>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</si>
  <si>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</si>
  <si>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</si>
  <si>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</si>
  <si>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</si>
  <si>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</si>
  <si>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</si>
  <si>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</si>
  <si>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</si>
  <si>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</si>
  <si>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</si>
  <si>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</si>
  <si>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</si>
  <si>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</si>
  <si>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</si>
  <si>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</si>
  <si>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</si>
  <si>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</si>
  <si>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</si>
  <si>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</si>
  <si>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</si>
  <si>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</si>
  <si>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</si>
  <si>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</si>
  <si>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</si>
  <si>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</si>
  <si>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</si>
  <si>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</si>
  <si>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</si>
  <si>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</si>
  <si>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</si>
  <si>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</si>
  <si>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</si>
  <si>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</si>
  <si>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</si>
  <si>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</si>
  <si>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</si>
  <si>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</si>
  <si>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</si>
  <si>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</si>
  <si>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</si>
  <si>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</si>
  <si>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</si>
  <si>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</si>
  <si>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</si>
  <si>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</si>
  <si>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</si>
  <si>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</si>
  <si>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</si>
  <si>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</si>
  <si>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</si>
  <si>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</si>
  <si>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</si>
  <si>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</si>
  <si>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</si>
  <si>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</si>
  <si>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</si>
  <si>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</si>
  <si>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</si>
  <si>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</si>
  <si>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</si>
  <si>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</si>
  <si>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</si>
  <si>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</si>
  <si>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</si>
  <si>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</si>
  <si>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</si>
  <si>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</si>
  <si>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</si>
  <si>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</si>
  <si>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</si>
  <si>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</si>
  <si>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</si>
  <si>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</si>
  <si>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</si>
  <si>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</si>
  <si>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</si>
  <si>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</si>
  <si>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</si>
  <si>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</si>
  <si>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</si>
  <si>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</si>
  <si>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</si>
  <si>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</si>
  <si>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</si>
  <si>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</si>
  <si>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</si>
  <si>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</si>
  <si>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</si>
  <si>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</si>
  <si>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</si>
  <si>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</si>
  <si>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</si>
  <si>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</si>
  <si>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</si>
  <si>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</si>
  <si>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</si>
  <si>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</si>
  <si>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</si>
  <si>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</si>
  <si>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</si>
  <si>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</si>
  <si>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</si>
  <si>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</si>
  <si>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</si>
  <si>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</si>
  <si>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</si>
  <si>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</si>
  <si>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</si>
  <si>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</si>
  <si>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</si>
  <si>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</si>
  <si>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</si>
  <si>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</si>
  <si>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</si>
  <si>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</si>
  <si>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</si>
  <si>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</si>
  <si>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</si>
  <si>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</si>
  <si>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</si>
  <si>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</si>
  <si>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</si>
  <si>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</si>
  <si>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</si>
  <si>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</si>
  <si>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</si>
  <si>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</si>
  <si>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</si>
  <si>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</si>
  <si>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</si>
  <si>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</si>
  <si>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</si>
  <si>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</si>
  <si>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</si>
  <si>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</si>
  <si>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</si>
  <si>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</si>
  <si>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</si>
  <si>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</si>
  <si>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</si>
  <si>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</si>
  <si>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</si>
  <si>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</si>
  <si>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</si>
  <si>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</si>
  <si>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</si>
  <si>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</si>
  <si>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</si>
  <si>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</si>
  <si>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</si>
  <si>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</si>
  <si>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</si>
  <si>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</si>
  <si>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</si>
  <si>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</si>
  <si>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</si>
  <si>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</si>
  <si>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</si>
  <si>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</si>
  <si>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</si>
  <si>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</si>
  <si>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</si>
  <si>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</si>
  <si>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</si>
  <si>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</si>
  <si>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</si>
  <si>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</si>
  <si>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</si>
  <si>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</si>
  <si>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</si>
  <si>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</si>
  <si>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</si>
  <si>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</si>
  <si>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</si>
  <si>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</si>
  <si>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</si>
  <si>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</si>
  <si>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</si>
  <si>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</si>
  <si>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</si>
  <si>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</si>
  <si>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</si>
  <si>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</si>
  <si>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</si>
  <si>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</si>
  <si>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</si>
  <si>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</si>
  <si>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</si>
  <si>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</si>
  <si>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</si>
  <si>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</si>
  <si>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</si>
  <si>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</si>
  <si>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</si>
  <si>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</si>
  <si>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</si>
  <si>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</si>
  <si>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</si>
  <si>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</si>
  <si>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</si>
  <si>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</si>
  <si>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</si>
  <si>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</si>
  <si>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</si>
  <si>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</si>
  <si>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</si>
  <si>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</si>
  <si>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</si>
  <si>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</si>
  <si>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</si>
  <si>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</si>
  <si>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</si>
  <si>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</si>
  <si>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</si>
  <si>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</si>
  <si>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</si>
  <si>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</si>
  <si>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</si>
  <si>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</si>
  <si>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</si>
  <si>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</si>
  <si>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</si>
  <si>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</si>
  <si>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</si>
  <si>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</si>
  <si>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</si>
  <si>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</si>
  <si>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</si>
  <si>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</si>
  <si>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</si>
  <si>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</si>
  <si>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</si>
  <si>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</si>
  <si>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</si>
  <si>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</si>
  <si>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</si>
  <si>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</si>
  <si>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</si>
  <si>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</si>
  <si>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</si>
  <si>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</si>
  <si>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</si>
  <si>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</si>
  <si>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</si>
  <si>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</si>
  <si>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</si>
  <si>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</si>
  <si>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</si>
  <si>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</si>
  <si>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</si>
  <si>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</si>
  <si>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</si>
  <si>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</si>
  <si>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</si>
  <si>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</si>
  <si>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</si>
  <si>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</si>
  <si>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</si>
  <si>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</si>
  <si>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</si>
  <si>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</si>
  <si>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</si>
  <si>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</si>
  <si>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</si>
  <si>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</si>
  <si>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</si>
  <si>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</si>
  <si>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</si>
  <si>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</si>
  <si>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</si>
  <si>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</si>
  <si>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</si>
  <si>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</si>
  <si>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</si>
  <si>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</si>
  <si>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</si>
  <si>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</si>
  <si>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</si>
  <si>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</si>
  <si>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</si>
  <si>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</si>
  <si>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</si>
  <si>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</si>
  <si>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</si>
  <si>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</si>
  <si>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</si>
  <si>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</si>
  <si>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</si>
  <si>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</si>
  <si>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</si>
  <si>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</si>
  <si>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</si>
  <si>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</si>
  <si>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</si>
  <si>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</si>
  <si>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</si>
  <si>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</si>
  <si>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</si>
  <si>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</si>
  <si>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</si>
  <si>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</si>
  <si>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</si>
  <si>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</si>
  <si>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</si>
  <si>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</si>
  <si>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</si>
  <si>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</si>
  <si>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</si>
  <si>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</si>
  <si>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</si>
  <si>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</si>
  <si>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</si>
  <si>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</si>
  <si>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</si>
  <si>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</si>
  <si>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</si>
  <si>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</si>
  <si>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</si>
  <si>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</si>
  <si>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</si>
  <si>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</si>
  <si>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</si>
  <si>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</si>
  <si>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</si>
  <si>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</si>
  <si>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</si>
  <si>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</si>
  <si>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</si>
  <si>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</si>
  <si>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</si>
  <si>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</si>
  <si>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</si>
  <si>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</si>
  <si>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</si>
  <si>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</si>
  <si>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</si>
  <si>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</si>
  <si>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</si>
  <si>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</si>
  <si>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</si>
  <si>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</si>
  <si>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</si>
  <si>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</si>
  <si>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</si>
  <si>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</si>
  <si>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</si>
  <si>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</si>
  <si>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</si>
  <si>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</si>
  <si>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</si>
  <si>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</si>
  <si>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</si>
  <si>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</si>
  <si>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</si>
  <si>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</si>
  <si>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</si>
  <si>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</si>
  <si>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</si>
  <si>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</si>
  <si>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</si>
  <si>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</si>
  <si>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</si>
  <si>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</si>
  <si>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</si>
  <si>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</si>
  <si>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</si>
  <si>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</si>
  <si>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</si>
  <si>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</si>
  <si>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</si>
  <si>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</si>
  <si>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</si>
  <si>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</si>
  <si>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</si>
  <si>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</si>
  <si>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</si>
  <si>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</si>
  <si>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</si>
  <si>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</si>
  <si>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</si>
  <si>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</si>
  <si>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</si>
  <si>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</si>
  <si>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</si>
  <si>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</si>
  <si>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</si>
  <si>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</si>
  <si>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</si>
  <si>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</si>
  <si>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</si>
  <si>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</si>
  <si>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</si>
  <si>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</si>
  <si>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</si>
  <si>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</si>
  <si>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</si>
  <si>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</si>
  <si>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</si>
  <si>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</si>
  <si>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</si>
  <si>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</si>
  <si>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</si>
  <si>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</si>
  <si>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</si>
  <si>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</si>
  <si>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</si>
  <si>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</si>
  <si>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</si>
  <si>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</si>
  <si>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</si>
  <si>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</si>
  <si>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</si>
  <si>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</si>
  <si>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</si>
  <si>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</si>
  <si>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</si>
  <si>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</si>
  <si>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</si>
  <si>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</si>
  <si>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</si>
  <si>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</si>
  <si>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</si>
  <si>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</si>
  <si>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</si>
  <si>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</si>
  <si>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</si>
  <si>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</si>
  <si>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</si>
  <si>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</si>
  <si>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</si>
  <si>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</si>
  <si>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</si>
  <si>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</si>
  <si>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</si>
  <si>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</si>
  <si>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</si>
  <si>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</si>
  <si>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</si>
  <si>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</si>
  <si>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</si>
  <si>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</si>
  <si>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</si>
  <si>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</si>
  <si>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</si>
  <si>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</si>
  <si>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</si>
  <si>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</si>
  <si>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</si>
  <si>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</si>
  <si>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</si>
  <si>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</si>
  <si>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</si>
  <si>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</si>
  <si>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</si>
  <si>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</si>
  <si>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</si>
  <si>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</si>
  <si>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</si>
  <si>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</si>
  <si>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</si>
  <si>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</si>
  <si>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</si>
  <si>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</si>
  <si>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</si>
  <si>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</si>
  <si>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</si>
  <si>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</si>
  <si>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</si>
  <si>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</si>
  <si>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</si>
  <si>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</si>
  <si>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</si>
  <si>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</si>
  <si>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</si>
  <si>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</si>
  <si>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</si>
  <si>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</si>
  <si>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</si>
  <si>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</si>
  <si>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</si>
  <si>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</si>
  <si>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</si>
  <si>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</si>
  <si>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</si>
  <si>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</si>
  <si>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</si>
  <si>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</si>
  <si>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</si>
  <si>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</si>
  <si>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</si>
  <si>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</si>
  <si>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</si>
  <si>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</si>
  <si>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</si>
  <si>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</si>
  <si>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</si>
  <si>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</si>
  <si>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</si>
  <si>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</si>
  <si>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</si>
  <si>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</si>
  <si>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</si>
  <si>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</si>
  <si>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</si>
  <si>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</si>
  <si>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</si>
  <si>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</si>
  <si>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</si>
  <si>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</si>
  <si>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</si>
  <si>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</si>
  <si>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</si>
  <si>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</si>
  <si>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</si>
  <si>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</si>
  <si>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</si>
  <si>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</si>
  <si>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</si>
  <si>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</si>
  <si>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</si>
  <si>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</si>
  <si>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</si>
  <si>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</si>
  <si>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</si>
  <si>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</si>
  <si>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</si>
  <si>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</si>
  <si>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</si>
  <si>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</si>
  <si>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</si>
  <si>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</si>
  <si>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</si>
  <si>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</si>
  <si>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</si>
  <si>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</si>
  <si>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</si>
  <si>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</si>
  <si>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</si>
  <si>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</si>
  <si>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</si>
  <si>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</si>
  <si>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</si>
  <si>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</si>
  <si>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</si>
  <si>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</si>
  <si>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</si>
  <si>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</si>
  <si>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</si>
  <si>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</si>
  <si>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</si>
  <si>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</si>
  <si>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</si>
  <si>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</si>
  <si>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</si>
  <si>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</si>
  <si>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</si>
  <si>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</si>
  <si>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</si>
  <si>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</si>
  <si>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</si>
  <si>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</si>
  <si>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</si>
  <si>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</si>
  <si>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</si>
  <si>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</si>
  <si>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</si>
  <si>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</si>
  <si>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</si>
  <si>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</si>
  <si>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</si>
  <si>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</si>
  <si>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</si>
  <si>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</si>
  <si>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</si>
  <si>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</si>
  <si>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</si>
  <si>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</si>
  <si>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</si>
  <si>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</si>
  <si>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</si>
  <si>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</si>
  <si>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</si>
  <si>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</si>
  <si>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</si>
  <si>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</si>
  <si>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</si>
  <si>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</si>
  <si>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</si>
  <si>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</si>
  <si>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</si>
  <si>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</si>
  <si>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</si>
  <si>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</si>
  <si>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</si>
  <si>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</si>
  <si>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</si>
  <si>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</si>
  <si>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</si>
  <si>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</si>
  <si>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</si>
  <si>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</si>
  <si>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</si>
  <si>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</si>
  <si>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</si>
  <si>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</si>
  <si>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</si>
  <si>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</si>
  <si>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</si>
  <si>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</si>
  <si>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</si>
  <si>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</si>
  <si>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</si>
  <si>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</si>
  <si>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</si>
  <si>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</si>
  <si>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</si>
  <si>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</si>
  <si>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</si>
  <si>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</si>
  <si>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</si>
  <si>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</si>
  <si>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</si>
  <si>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</si>
  <si>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</si>
  <si>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</si>
  <si>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</si>
  <si>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</si>
  <si>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</si>
  <si>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</si>
  <si>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</si>
  <si>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</si>
  <si>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</si>
  <si>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</si>
  <si>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</si>
  <si>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</si>
  <si>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</si>
  <si>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</si>
  <si>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</si>
  <si>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</si>
  <si>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</si>
  <si>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</si>
  <si>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</si>
  <si>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</si>
  <si>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</si>
  <si>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</si>
  <si>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</si>
  <si>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</si>
  <si>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</si>
  <si>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</si>
  <si>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</si>
  <si>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</si>
  <si>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</si>
  <si>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</si>
  <si>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</si>
  <si>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</si>
  <si>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</si>
  <si>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</si>
  <si>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</si>
  <si>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</si>
  <si>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</si>
  <si>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</si>
  <si>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</si>
  <si>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</si>
  <si>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</si>
  <si>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</si>
  <si>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</si>
  <si>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</si>
  <si>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</si>
  <si>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</si>
  <si>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</si>
  <si>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</si>
  <si>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</si>
  <si>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</si>
  <si>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</si>
  <si>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</si>
  <si>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</si>
  <si>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</si>
  <si>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</si>
  <si>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</si>
  <si>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</si>
  <si>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</si>
  <si>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</si>
  <si>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</si>
  <si>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</si>
  <si>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</si>
  <si>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</si>
  <si>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</si>
  <si>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</si>
  <si>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</si>
  <si>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</si>
  <si>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</si>
  <si>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</si>
  <si>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</si>
  <si>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</si>
  <si>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</si>
  <si>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</si>
  <si>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</si>
  <si>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</si>
  <si>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</si>
  <si>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</si>
  <si>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</si>
  <si>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</si>
  <si>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</si>
  <si>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</si>
  <si>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</si>
  <si>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</si>
  <si>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</si>
  <si>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</si>
  <si>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</si>
  <si>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</si>
  <si>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</si>
  <si>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</si>
  <si>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</si>
  <si>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</si>
  <si>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</si>
  <si>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</si>
  <si>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</si>
  <si>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</si>
  <si>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</si>
  <si>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</si>
  <si>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</si>
  <si>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</si>
  <si>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</si>
  <si>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</si>
  <si>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</si>
  <si>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</si>
  <si>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</si>
  <si>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</si>
  <si>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</si>
  <si>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</si>
  <si>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</si>
  <si>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</si>
  <si>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</si>
  <si>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</si>
  <si>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</si>
  <si>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</si>
  <si>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</si>
  <si>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</si>
  <si>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</si>
  <si>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</si>
  <si>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</si>
  <si>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</si>
  <si>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</si>
  <si>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</si>
  <si>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</si>
  <si>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</si>
  <si>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</si>
  <si>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</si>
  <si>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</si>
  <si>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</si>
  <si>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</si>
  <si>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</si>
  <si>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</si>
  <si>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</si>
  <si>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</si>
  <si>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</si>
  <si>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</si>
  <si>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</si>
  <si>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</si>
  <si>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</si>
  <si>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</si>
  <si>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</si>
  <si>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</si>
  <si>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</si>
  <si>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</si>
  <si>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</si>
  <si>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</si>
  <si>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</si>
  <si>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</si>
  <si>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</si>
  <si>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</si>
  <si>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</si>
  <si>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</si>
  <si>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</si>
  <si>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</si>
  <si>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</si>
  <si>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</si>
  <si>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</si>
  <si>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</si>
  <si>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</si>
  <si>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</si>
  <si>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</si>
  <si>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</si>
  <si>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</si>
  <si>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</si>
  <si>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</si>
  <si>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</si>
  <si>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</si>
  <si>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</si>
  <si>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</si>
  <si>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</si>
  <si>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</si>
  <si>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</si>
  <si>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</si>
  <si>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</si>
  <si>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</si>
  <si>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</si>
  <si>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</si>
  <si>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</si>
  <si>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</si>
  <si>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</si>
  <si>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</si>
  <si>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</si>
  <si>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</si>
  <si>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</si>
  <si>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</si>
  <si>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</si>
  <si>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</si>
  <si>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</si>
  <si>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</si>
  <si>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</si>
  <si>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</si>
  <si>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</si>
  <si>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</si>
  <si>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</si>
  <si>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</si>
  <si>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</si>
  <si>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</si>
  <si>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</si>
  <si>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</si>
  <si>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</si>
  <si>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</si>
  <si>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</si>
  <si>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</si>
  <si>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</si>
  <si>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</si>
  <si>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</si>
  <si>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</si>
  <si>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</si>
  <si>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</si>
  <si>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</si>
  <si>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</si>
  <si>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</si>
  <si>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</si>
  <si>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</si>
  <si>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</si>
  <si>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</si>
  <si>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</si>
  <si>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</si>
  <si>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</si>
  <si>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</si>
  <si>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</si>
  <si>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</si>
  <si>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</si>
  <si>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</si>
  <si>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</si>
  <si>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</si>
  <si>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</si>
  <si>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</si>
  <si>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</si>
  <si>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</si>
  <si>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</si>
  <si>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</si>
  <si>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</si>
  <si>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</si>
  <si>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</si>
  <si>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</si>
  <si>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</si>
  <si>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</si>
  <si>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</si>
  <si>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</si>
  <si>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</si>
  <si>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</si>
  <si>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</si>
  <si>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</si>
  <si>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</si>
  <si>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</si>
  <si>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</si>
  <si>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</si>
  <si>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</si>
  <si>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</si>
  <si>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</si>
  <si>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</si>
  <si>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</si>
  <si>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</si>
  <si>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</si>
  <si>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</si>
  <si>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</si>
  <si>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</si>
  <si>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</si>
  <si>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</si>
  <si>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</si>
  <si>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</si>
  <si>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</si>
  <si>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</si>
  <si>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</si>
  <si>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</si>
  <si>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</si>
  <si>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</si>
  <si>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</si>
  <si>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</si>
  <si>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</si>
  <si>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</si>
  <si>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</si>
  <si>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</si>
  <si>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</si>
  <si>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</si>
  <si>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</si>
  <si>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</si>
  <si>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</si>
  <si>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</si>
  <si>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</si>
  <si>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</si>
  <si>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</si>
  <si>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</si>
  <si>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</si>
  <si>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</si>
  <si>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</si>
  <si>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</si>
  <si>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</si>
  <si>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</si>
  <si>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</si>
  <si>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</si>
  <si>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</si>
  <si>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</si>
  <si>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</si>
  <si>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</si>
  <si>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</si>
  <si>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</si>
  <si>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</si>
  <si>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</si>
  <si>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</si>
  <si>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</si>
  <si>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</si>
  <si>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</si>
  <si>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</si>
  <si>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</si>
  <si>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</si>
  <si>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</si>
  <si>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</si>
  <si>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</si>
  <si>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</si>
  <si>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</si>
  <si>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</si>
  <si>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</si>
  <si>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</si>
  <si>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</si>
  <si>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</si>
  <si>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</si>
  <si>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</si>
  <si>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</si>
  <si>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</si>
  <si>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</si>
  <si>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</si>
  <si>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</si>
  <si>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</si>
  <si>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</si>
  <si>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</si>
  <si>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</si>
  <si>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</si>
  <si>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</si>
  <si>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</si>
  <si>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</si>
  <si>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</si>
  <si>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</si>
  <si>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</si>
  <si>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</si>
  <si>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</si>
  <si>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</si>
  <si>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</si>
  <si>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</si>
  <si>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</si>
  <si>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</si>
  <si>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</si>
  <si>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</si>
  <si>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</si>
  <si>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</si>
  <si>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</si>
  <si>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</si>
  <si>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</si>
  <si>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</si>
  <si>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</si>
  <si>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</si>
  <si>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</si>
  <si>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</si>
  <si>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</si>
  <si>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</si>
  <si>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</si>
  <si>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</si>
  <si>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</si>
  <si>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</si>
  <si>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</si>
  <si>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</si>
  <si>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</si>
  <si>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</si>
  <si>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</si>
  <si>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</si>
  <si>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</si>
  <si>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</si>
  <si>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</si>
  <si>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</si>
  <si>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</si>
  <si>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</si>
  <si>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</si>
  <si>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</si>
  <si>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</si>
  <si>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</si>
  <si>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</si>
  <si>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</si>
  <si>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</si>
  <si>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</si>
  <si>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</si>
  <si>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</si>
  <si>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</si>
  <si>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</si>
  <si>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</si>
  <si>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</si>
  <si>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</si>
  <si>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</si>
  <si>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</si>
  <si>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</si>
  <si>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</si>
  <si>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</si>
  <si>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</si>
  <si>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</si>
  <si>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</si>
  <si>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</si>
  <si>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</si>
  <si>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</si>
  <si>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</si>
  <si>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</si>
  <si>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</si>
  <si>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</si>
  <si>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</si>
  <si>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</si>
  <si>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</si>
  <si>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</si>
  <si>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</si>
  <si>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</si>
  <si>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</si>
  <si>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</si>
  <si>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</si>
  <si>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</si>
  <si>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</si>
  <si>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</si>
  <si>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</si>
  <si>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</si>
  <si>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</si>
  <si>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</si>
  <si>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</si>
  <si>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</si>
  <si>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</si>
  <si>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</si>
  <si>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</si>
  <si>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</si>
  <si>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</si>
  <si>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</si>
  <si>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</si>
  <si>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</si>
  <si>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</si>
  <si>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</si>
  <si>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</si>
  <si>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</si>
  <si>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</si>
  <si>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</si>
  <si>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</si>
  <si>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</si>
  <si>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</si>
  <si>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</si>
  <si>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</si>
  <si>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</si>
  <si>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</si>
  <si>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</si>
  <si>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</si>
  <si>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</si>
  <si>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</si>
  <si>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</si>
  <si>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</si>
  <si>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</si>
  <si>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</si>
  <si>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</si>
  <si>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</si>
  <si>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</si>
  <si>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</si>
  <si>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</si>
  <si>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</si>
  <si>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</si>
  <si>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</si>
  <si>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</si>
  <si>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</si>
  <si>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</si>
  <si>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</si>
  <si>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</si>
  <si>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</si>
  <si>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</si>
  <si>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</si>
  <si>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</si>
  <si>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</si>
  <si>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</si>
  <si>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</si>
  <si>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</si>
  <si>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</si>
  <si>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</si>
  <si>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</si>
  <si>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</si>
  <si>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</si>
  <si>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</si>
  <si>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</si>
  <si>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</si>
  <si>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</si>
  <si>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</si>
  <si>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</si>
  <si>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</si>
  <si>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</si>
  <si>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</si>
  <si>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</si>
  <si>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</si>
  <si>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</si>
  <si>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</si>
  <si>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</si>
  <si>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</si>
  <si>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</si>
  <si>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</si>
  <si>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</si>
  <si>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</si>
  <si>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</si>
  <si>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</si>
  <si>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</si>
  <si>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</si>
  <si>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</si>
  <si>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</si>
  <si>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</si>
  <si>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</si>
  <si>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</si>
  <si>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</si>
  <si>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</si>
  <si>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</si>
  <si>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</si>
  <si>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</si>
  <si>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</si>
  <si>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</si>
  <si>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</si>
  <si>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</si>
  <si>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</si>
  <si>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</si>
  <si>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</si>
  <si>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</si>
  <si>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</si>
  <si>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</si>
  <si>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</si>
  <si>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</si>
  <si>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</si>
  <si>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</si>
  <si>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</si>
  <si>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</si>
  <si>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</si>
  <si>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</si>
  <si>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</si>
  <si>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</si>
  <si>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</si>
  <si>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</si>
  <si>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</si>
  <si>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</si>
  <si>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</si>
  <si>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</si>
  <si>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</si>
  <si>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</si>
  <si>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</si>
  <si>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</si>
  <si>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</si>
  <si>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</si>
  <si>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</si>
  <si>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</si>
  <si>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</si>
  <si>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</si>
  <si>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</si>
  <si>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</si>
  <si>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</si>
  <si>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</si>
  <si>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</si>
  <si>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</si>
  <si>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</si>
  <si>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</si>
  <si>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</si>
  <si>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</si>
  <si>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</si>
  <si>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</si>
  <si>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</si>
  <si>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</si>
  <si>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</si>
  <si>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</si>
  <si>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</si>
  <si>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</si>
  <si>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</si>
  <si>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</si>
  <si>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</si>
  <si>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</si>
  <si>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</si>
  <si>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</si>
  <si>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</si>
  <si>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</si>
  <si>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</si>
  <si>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</si>
  <si>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</si>
  <si>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</si>
  <si>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</si>
  <si>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</si>
  <si>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</si>
  <si>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</si>
  <si>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</si>
  <si>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</si>
  <si>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</si>
  <si>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</si>
  <si>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</si>
  <si>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</si>
  <si>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</si>
  <si>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</si>
  <si>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</si>
  <si>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</si>
  <si>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</si>
  <si>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</si>
  <si>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</si>
  <si>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</si>
  <si>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</si>
  <si>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</si>
  <si>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</si>
  <si>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</si>
  <si>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</si>
  <si>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</si>
  <si>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</si>
  <si>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</si>
  <si>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</si>
  <si>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</si>
  <si>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</si>
  <si>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</si>
  <si>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</si>
  <si>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</si>
  <si>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</si>
  <si>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</si>
  <si>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</si>
  <si>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</si>
  <si>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</si>
  <si>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</si>
  <si>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</si>
  <si>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</si>
  <si>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</si>
  <si>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</si>
  <si>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</si>
  <si>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</si>
  <si>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</si>
  <si>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</si>
  <si>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</si>
  <si>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</si>
  <si>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</si>
  <si>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</si>
  <si>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</si>
  <si>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</si>
  <si>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</si>
  <si>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</si>
  <si>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</si>
  <si>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</si>
  <si>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</si>
  <si>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</si>
  <si>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</si>
  <si>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</si>
  <si>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</si>
  <si>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</si>
  <si>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</si>
  <si>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</si>
  <si>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</si>
  <si>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</si>
  <si>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</si>
  <si>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</si>
  <si>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</si>
  <si>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</si>
  <si>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</si>
  <si>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</si>
  <si>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</si>
  <si>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</si>
  <si>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</si>
  <si>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</si>
  <si>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</si>
  <si>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</si>
  <si>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</si>
  <si>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</si>
  <si>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</si>
  <si>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</si>
  <si>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</si>
  <si>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</si>
  <si>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</si>
  <si>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</si>
  <si>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</si>
  <si>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</si>
  <si>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</si>
  <si>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</si>
  <si>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</si>
  <si>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</si>
  <si>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</si>
  <si>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</si>
  <si>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</si>
  <si>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</si>
  <si>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</si>
  <si>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</si>
  <si>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</si>
  <si>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</si>
  <si>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</si>
  <si>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</si>
  <si>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</si>
  <si>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</si>
  <si>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</si>
  <si>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</si>
  <si>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</si>
  <si>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</si>
  <si>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</si>
  <si>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</si>
  <si>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</si>
  <si>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</si>
  <si>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</si>
  <si>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</si>
  <si>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</si>
  <si>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</si>
  <si>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</si>
  <si>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</si>
  <si>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</si>
  <si>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</si>
  <si>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</si>
  <si>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</si>
  <si>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</si>
  <si>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</si>
  <si>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</si>
  <si>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</si>
  <si>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</si>
  <si>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</si>
  <si>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</si>
  <si>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</si>
  <si>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</si>
  <si>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</si>
  <si>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</si>
  <si>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</si>
  <si>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</si>
  <si>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</si>
  <si>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</si>
  <si>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</si>
  <si>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</si>
  <si>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</si>
  <si>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</si>
  <si>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</si>
  <si>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</si>
  <si>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</si>
  <si>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</si>
  <si>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</si>
  <si>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</si>
  <si>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</si>
  <si>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</si>
  <si>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</si>
  <si>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</si>
  <si>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</si>
  <si>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</si>
  <si>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</si>
  <si>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</si>
  <si>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</si>
  <si>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</si>
  <si>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</si>
  <si>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</si>
  <si>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</si>
  <si>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</si>
  <si>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</si>
  <si>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</si>
  <si>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</si>
  <si>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</si>
  <si>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</si>
  <si>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</si>
  <si>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</si>
  <si>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</si>
  <si>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</si>
  <si>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</si>
  <si>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</si>
  <si>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</si>
  <si>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</si>
  <si>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</si>
  <si>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</si>
  <si>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</si>
  <si>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</si>
  <si>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</si>
  <si>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</si>
  <si>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</si>
  <si>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</si>
  <si>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</si>
  <si>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</si>
  <si>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</si>
  <si>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</si>
  <si>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</si>
  <si>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</si>
  <si>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</si>
  <si>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</si>
  <si>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</si>
  <si>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</si>
  <si>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</si>
  <si>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</si>
  <si>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</si>
  <si>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</si>
  <si>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</si>
  <si>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</si>
  <si>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</si>
  <si>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</si>
  <si>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</si>
  <si>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</si>
  <si>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</si>
  <si>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</si>
  <si>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</si>
  <si>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</si>
  <si>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</si>
  <si>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</si>
  <si>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</si>
  <si>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</si>
  <si>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</si>
  <si>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</si>
  <si>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</si>
  <si>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</si>
  <si>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</si>
  <si>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</si>
  <si>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</si>
  <si>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</si>
  <si>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</si>
  <si>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</si>
  <si>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</si>
  <si>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</si>
  <si>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</si>
  <si>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</si>
  <si>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</si>
  <si>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</si>
  <si>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</si>
  <si>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</si>
  <si>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</si>
  <si>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</si>
  <si>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</si>
  <si>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</si>
  <si>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</si>
  <si>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</si>
  <si>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</si>
  <si>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</si>
  <si>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</si>
  <si>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</si>
  <si>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</si>
  <si>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</si>
  <si>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</si>
  <si>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</si>
  <si>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</si>
  <si>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</si>
  <si>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</si>
  <si>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</si>
  <si>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</si>
  <si>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</si>
  <si>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</si>
  <si>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</si>
  <si>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</si>
  <si>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</si>
  <si>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</si>
  <si>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</si>
  <si>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</si>
  <si>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</si>
  <si>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</si>
  <si>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</si>
  <si>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</si>
  <si>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</si>
  <si>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</si>
  <si>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</si>
  <si>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</si>
  <si>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</si>
  <si>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</si>
  <si>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</si>
  <si>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</si>
  <si>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</si>
  <si>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</si>
  <si>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</si>
  <si>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</si>
  <si>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</si>
  <si>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</si>
  <si>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</si>
  <si>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</si>
  <si>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</si>
  <si>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</si>
  <si>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</si>
  <si>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</si>
  <si>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</si>
  <si>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</si>
  <si>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</si>
  <si>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</si>
  <si>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</si>
  <si>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</si>
  <si>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</si>
  <si>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</si>
  <si>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</si>
  <si>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</si>
  <si>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</si>
  <si>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</si>
  <si>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</si>
  <si>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</si>
  <si>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</si>
  <si>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</si>
  <si>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</si>
  <si>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</si>
  <si>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</si>
  <si>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</si>
  <si>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</si>
  <si>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</si>
  <si>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</si>
  <si>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</si>
  <si>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</si>
  <si>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</si>
  <si>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</si>
  <si>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</si>
  <si>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</si>
  <si>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</si>
  <si>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</si>
  <si>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</si>
  <si>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</si>
  <si>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</si>
  <si>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</si>
  <si>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</si>
  <si>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</si>
  <si>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</si>
  <si>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</si>
  <si>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</si>
  <si>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</si>
  <si>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</si>
  <si>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</si>
  <si>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</si>
  <si>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</si>
  <si>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</si>
  <si>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</si>
  <si>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</si>
  <si>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</si>
  <si>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</si>
  <si>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</si>
  <si>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</si>
  <si>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</si>
  <si>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</si>
  <si>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</si>
  <si>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</si>
  <si>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</si>
  <si>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</si>
  <si>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</si>
  <si>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</si>
  <si>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</si>
  <si>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</si>
  <si>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</si>
  <si>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</si>
  <si>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</si>
  <si>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</si>
  <si>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</si>
  <si>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</si>
  <si>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</si>
  <si>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</si>
  <si>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</si>
  <si>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</si>
  <si>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</si>
  <si>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</si>
  <si>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</si>
  <si>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</si>
  <si>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</si>
  <si>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</si>
  <si>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</si>
  <si>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</si>
  <si>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</si>
  <si>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</si>
  <si>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</si>
  <si>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</si>
  <si>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</si>
  <si>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</si>
  <si>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</si>
  <si>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</si>
  <si>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</si>
  <si>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</si>
  <si>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</si>
  <si>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</si>
  <si>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</si>
  <si>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</si>
  <si>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</si>
  <si>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</si>
  <si>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</si>
  <si>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</si>
  <si>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</si>
  <si>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</si>
  <si>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</si>
  <si>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</si>
  <si>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</si>
  <si>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</si>
  <si>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</si>
  <si>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</si>
  <si>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</si>
  <si>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</si>
  <si>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</si>
  <si>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</si>
  <si>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</si>
  <si>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</si>
  <si>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</si>
  <si>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</si>
  <si>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</si>
  <si>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</si>
  <si>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</si>
  <si>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</si>
  <si>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</si>
  <si>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</si>
  <si>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</si>
  <si>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</si>
  <si>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</si>
  <si>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</si>
  <si>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</si>
  <si>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</si>
  <si>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</si>
  <si>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</si>
  <si>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</si>
  <si>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</si>
  <si>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</si>
  <si>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</si>
  <si>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</si>
  <si>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</si>
  <si>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</si>
  <si>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</si>
  <si>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</si>
  <si>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</si>
  <si>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</si>
  <si>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</si>
  <si>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</si>
  <si>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</si>
  <si>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</si>
  <si>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</si>
  <si>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</si>
  <si>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</si>
  <si>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</si>
  <si>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</si>
  <si>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</si>
  <si>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</si>
  <si>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</si>
  <si>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</si>
  <si>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</si>
  <si>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</si>
  <si>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</si>
  <si>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</si>
  <si>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</si>
  <si>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</si>
  <si>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</si>
  <si>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</si>
  <si>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</si>
  <si>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</si>
  <si>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</si>
  <si>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</si>
  <si>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</si>
  <si>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</si>
  <si>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</si>
  <si>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</si>
  <si>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</si>
  <si>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</si>
  <si>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</si>
  <si>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</si>
  <si>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</si>
  <si>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</si>
  <si>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</si>
  <si>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</si>
  <si>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</si>
  <si>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</si>
  <si>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</si>
  <si>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</si>
  <si>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</si>
  <si>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</si>
  <si>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</si>
  <si>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</si>
  <si>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</si>
  <si>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</si>
  <si>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</si>
  <si>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</si>
  <si>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</si>
  <si>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</si>
  <si>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</si>
  <si>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</si>
  <si>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</si>
  <si>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</si>
  <si>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</si>
  <si>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</si>
  <si>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</si>
  <si>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</si>
  <si>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</si>
  <si>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</si>
  <si>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</si>
  <si>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</si>
  <si>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</si>
  <si>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</si>
  <si>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</si>
  <si>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</si>
  <si>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</si>
  <si>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</si>
  <si>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</si>
  <si>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</si>
  <si>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</si>
  <si>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</si>
  <si>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</si>
  <si>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</si>
  <si>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</si>
  <si>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</si>
  <si>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</si>
  <si>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</si>
  <si>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</si>
  <si>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</si>
  <si>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</si>
  <si>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</si>
  <si>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</si>
  <si>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</si>
  <si>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</si>
  <si>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</si>
  <si>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</si>
  <si>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</si>
  <si>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</si>
  <si>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</si>
  <si>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</si>
  <si>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</si>
  <si>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</si>
  <si>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</si>
  <si>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</si>
  <si>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</si>
  <si>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</si>
  <si>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</si>
  <si>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</si>
  <si>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</si>
  <si>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</si>
  <si>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</si>
  <si>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</si>
  <si>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</si>
  <si>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</si>
  <si>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</si>
  <si>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</si>
  <si>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</si>
  <si>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</si>
  <si>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</si>
  <si>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</si>
  <si>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</si>
  <si>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</si>
  <si>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</si>
  <si>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</si>
  <si>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</si>
  <si>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</si>
  <si>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</si>
  <si>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</si>
  <si>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</si>
  <si>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</si>
  <si>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</si>
  <si>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</si>
  <si>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</si>
  <si>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</si>
  <si>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</si>
  <si>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</si>
  <si>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</si>
  <si>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</si>
  <si>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</si>
  <si>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</si>
  <si>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</si>
  <si>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</si>
  <si>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</si>
  <si>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</si>
  <si>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</si>
  <si>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</si>
  <si>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</si>
  <si>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</si>
  <si>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</si>
  <si>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</si>
  <si>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</si>
  <si>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</si>
  <si>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</si>
  <si>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</si>
  <si>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</si>
  <si>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</si>
  <si>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</si>
  <si>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</si>
  <si>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</si>
  <si>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</si>
  <si>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</si>
  <si>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</si>
  <si>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</si>
  <si>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</si>
  <si>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</si>
  <si>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</si>
  <si>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</si>
  <si>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</si>
  <si>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</si>
  <si>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</si>
  <si>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</si>
  <si>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</si>
  <si>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</si>
  <si>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</si>
  <si>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</si>
  <si>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</si>
  <si>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</si>
  <si>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</si>
  <si>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</si>
  <si>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</si>
  <si>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</si>
  <si>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</si>
  <si>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</si>
  <si>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</si>
  <si>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</si>
  <si>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</si>
  <si>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</si>
  <si>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</si>
  <si>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</si>
  <si>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</si>
  <si>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</si>
  <si>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</si>
  <si>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</si>
  <si>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</si>
  <si>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</si>
  <si>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</si>
  <si>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</si>
  <si>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</si>
  <si>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</si>
  <si>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</si>
  <si>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</si>
  <si>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</si>
  <si>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</si>
  <si>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</si>
  <si>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</si>
  <si>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</si>
  <si>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</si>
  <si>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</si>
  <si>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</si>
  <si>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</si>
  <si>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</si>
  <si>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</si>
  <si>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</si>
  <si>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</si>
  <si>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</si>
  <si>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</si>
  <si>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</si>
  <si>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</si>
  <si>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</si>
  <si>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</si>
  <si>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</si>
  <si>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</si>
  <si>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</si>
  <si>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</si>
  <si>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</si>
  <si>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</si>
  <si>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</si>
  <si>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</si>
  <si>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</si>
  <si>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</si>
  <si>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</si>
  <si>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</si>
  <si>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</si>
  <si>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</si>
  <si>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</si>
  <si>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</si>
  <si>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</si>
  <si>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</si>
  <si>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</si>
  <si>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</si>
  <si>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</si>
  <si>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</si>
  <si>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</si>
  <si>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</si>
  <si>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</si>
  <si>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</si>
  <si>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</si>
  <si>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</si>
  <si>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</si>
  <si>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</si>
  <si>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</si>
  <si>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</si>
  <si>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</si>
  <si>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</si>
  <si>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</si>
  <si>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</si>
  <si>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</si>
  <si>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</si>
  <si>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</si>
  <si>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</si>
  <si>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</si>
  <si>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</si>
  <si>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</si>
  <si>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</si>
  <si>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</si>
  <si>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</si>
  <si>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</si>
  <si>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</si>
  <si>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</si>
  <si>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</si>
  <si>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</si>
  <si>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</si>
  <si>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</si>
  <si>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</si>
  <si>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</si>
  <si>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</si>
  <si>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</si>
  <si>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</si>
  <si>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</si>
  <si>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</si>
  <si>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</si>
  <si>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</si>
  <si>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</si>
  <si>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</si>
  <si>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</si>
  <si>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</si>
  <si>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</si>
  <si>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</si>
  <si>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</si>
  <si>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</si>
  <si>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</si>
  <si>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</si>
  <si>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</si>
  <si>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</si>
  <si>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</si>
  <si>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</si>
  <si>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</si>
  <si>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</si>
  <si>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</si>
  <si>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</si>
  <si>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</si>
  <si>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</si>
  <si>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</si>
  <si>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</si>
  <si>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</si>
  <si>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</si>
  <si>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</si>
  <si>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</si>
  <si>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</si>
  <si>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</si>
  <si>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</si>
  <si>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</si>
  <si>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</si>
  <si>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</si>
  <si>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</si>
  <si>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</si>
  <si>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</si>
  <si>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</si>
  <si>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</si>
  <si>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</si>
  <si>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</si>
  <si>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</si>
  <si>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</si>
  <si>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</si>
  <si>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</si>
  <si>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</si>
  <si>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</si>
  <si>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</si>
  <si>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</si>
  <si>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</si>
  <si>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</si>
  <si>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</si>
  <si>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</si>
  <si>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</si>
  <si>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</si>
  <si>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</si>
  <si>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</si>
  <si>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</si>
  <si>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</si>
  <si>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</si>
  <si>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</si>
  <si>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</si>
  <si>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</si>
  <si>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</si>
  <si>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</si>
  <si>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</si>
  <si>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</si>
  <si>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</si>
  <si>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</si>
  <si>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</si>
  <si>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</si>
  <si>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</si>
  <si>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</si>
  <si>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</si>
  <si>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</si>
  <si>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</si>
  <si>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</si>
  <si>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</si>
  <si>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</si>
  <si>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</si>
  <si>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</si>
  <si>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</si>
  <si>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</si>
  <si>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</si>
  <si>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</si>
  <si>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</si>
  <si>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</si>
  <si>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</si>
  <si>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</si>
  <si>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</si>
  <si>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</si>
  <si>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</si>
  <si>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</si>
  <si>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</si>
  <si>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</si>
  <si>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</si>
  <si>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</si>
  <si>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</si>
  <si>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</si>
  <si>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</si>
  <si>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</si>
  <si>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</si>
  <si>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</si>
  <si>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</si>
  <si>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</si>
  <si>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</si>
  <si>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</si>
  <si>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</si>
  <si>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</si>
  <si>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</si>
  <si>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</si>
  <si>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</si>
  <si>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</si>
  <si>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</si>
  <si>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</si>
  <si>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</si>
  <si>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</si>
  <si>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</si>
  <si>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</si>
  <si>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</si>
  <si>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</si>
  <si>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</si>
  <si>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</si>
  <si>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</si>
  <si>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</si>
  <si>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</si>
  <si>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</si>
  <si>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</si>
  <si>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</si>
  <si>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</si>
  <si>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</si>
  <si>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</si>
  <si>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</si>
  <si>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</si>
  <si>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</si>
  <si>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</si>
  <si>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</si>
  <si>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</si>
  <si>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</si>
  <si>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</si>
  <si>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</si>
  <si>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</si>
  <si>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</si>
  <si>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</si>
  <si>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</si>
  <si>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</si>
  <si>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</si>
  <si>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</si>
  <si>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</si>
  <si>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</si>
  <si>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</si>
  <si>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</si>
  <si>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</si>
  <si>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</si>
  <si>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</si>
  <si>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</si>
  <si>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</si>
  <si>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</si>
  <si>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</si>
  <si>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</si>
  <si>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</si>
  <si>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</si>
  <si>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</si>
  <si>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</si>
  <si>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</si>
  <si>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</si>
  <si>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</si>
  <si>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</si>
  <si>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</si>
  <si>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</si>
  <si>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</si>
  <si>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</si>
  <si>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</si>
  <si>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</si>
  <si>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</si>
  <si>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</si>
  <si>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</si>
  <si>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</si>
  <si>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</si>
  <si>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</si>
  <si>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</si>
  <si>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</si>
  <si>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</si>
  <si>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</si>
  <si>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</si>
  <si>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</si>
  <si>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</si>
  <si>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</si>
  <si>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</si>
  <si>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</si>
  <si>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</si>
  <si>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</si>
  <si>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</si>
  <si>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</si>
  <si>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</si>
  <si>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</si>
  <si>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</si>
  <si>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</si>
  <si>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</si>
  <si>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</si>
  <si>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</si>
  <si>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</si>
  <si>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</si>
  <si>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</si>
  <si>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</si>
  <si>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</si>
  <si>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</si>
  <si>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</si>
  <si>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</si>
  <si>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</si>
  <si>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</si>
  <si>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</si>
  <si>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</si>
  <si>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</si>
  <si>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</si>
  <si>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</si>
  <si>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</si>
  <si>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</si>
  <si>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</si>
  <si>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</si>
  <si>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</si>
  <si>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</si>
  <si>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</si>
  <si>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</si>
  <si>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</si>
  <si>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</si>
  <si>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</si>
  <si>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</si>
  <si>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</si>
  <si>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</si>
  <si>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</si>
  <si>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</si>
  <si>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</si>
  <si>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</si>
  <si>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</si>
  <si>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</si>
  <si>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</si>
  <si>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</si>
  <si>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</si>
  <si>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</si>
  <si>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</si>
  <si>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</si>
  <si>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</si>
  <si>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</si>
  <si>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</si>
  <si>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</si>
  <si>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</si>
  <si>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</si>
  <si>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</si>
  <si>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</si>
  <si>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</si>
  <si>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</si>
  <si>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</si>
  <si>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</si>
  <si>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</si>
  <si>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</si>
  <si>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</si>
  <si>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</si>
  <si>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</si>
  <si>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</si>
  <si>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</si>
  <si>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</si>
  <si>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</si>
  <si>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</si>
  <si>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</si>
  <si>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</si>
  <si>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</si>
  <si>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</si>
  <si>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</si>
  <si>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</si>
  <si>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</si>
  <si>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</si>
  <si>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</si>
  <si>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</si>
  <si>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</si>
  <si>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</si>
  <si>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</si>
  <si>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</si>
  <si>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</si>
  <si>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</si>
  <si>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</si>
  <si>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</si>
  <si>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</si>
  <si>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</si>
  <si>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</si>
  <si>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</si>
  <si>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</si>
  <si>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</si>
  <si>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</si>
  <si>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</si>
  <si>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</si>
  <si>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</si>
  <si>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</si>
  <si>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</si>
  <si>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</si>
  <si>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</si>
  <si>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</si>
  <si>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</si>
  <si>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</si>
  <si>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</si>
  <si>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</si>
  <si>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</si>
  <si>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</si>
  <si>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</si>
  <si>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</si>
  <si>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</si>
  <si>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</si>
  <si>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</si>
  <si>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</si>
  <si>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</si>
  <si>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</si>
  <si>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</si>
  <si>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</si>
  <si>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</si>
  <si>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</si>
  <si>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</si>
  <si>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</si>
  <si>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</si>
  <si>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</si>
  <si>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</si>
  <si>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</si>
  <si>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</si>
  <si>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</si>
  <si>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</si>
  <si>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</si>
  <si>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</si>
  <si>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</si>
  <si>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</si>
  <si>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</si>
  <si>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</si>
  <si>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</si>
  <si>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</si>
  <si>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</si>
  <si>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</si>
  <si>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</si>
  <si>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</si>
  <si>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</si>
  <si>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</si>
  <si>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</si>
  <si>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</si>
  <si>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</si>
  <si>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</si>
  <si>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</si>
  <si>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</si>
  <si>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</si>
  <si>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</si>
  <si>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</si>
  <si>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</si>
  <si>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</si>
  <si>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</si>
  <si>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</si>
  <si>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</si>
  <si>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</si>
  <si>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</si>
  <si>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</si>
  <si>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</si>
  <si>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</si>
  <si>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</si>
  <si>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</si>
  <si>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</si>
  <si>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</si>
  <si>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</si>
  <si>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</si>
  <si>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</si>
  <si>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</si>
  <si>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</si>
  <si>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</si>
  <si>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</si>
  <si>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</si>
  <si>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</si>
  <si>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</si>
  <si>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</si>
  <si>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</si>
  <si>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</si>
  <si>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</si>
  <si>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</si>
  <si>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</si>
  <si>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</si>
  <si>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</si>
  <si>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</si>
  <si>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</si>
  <si>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</si>
  <si>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</si>
  <si>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</si>
  <si>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</si>
  <si>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</si>
  <si>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</si>
  <si>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</si>
  <si>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</si>
  <si>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</si>
  <si>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</si>
  <si>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</si>
  <si>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</si>
  <si>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</si>
  <si>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</si>
  <si>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</si>
  <si>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</si>
  <si>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</si>
  <si>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</si>
  <si>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</si>
  <si>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</si>
  <si>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</si>
  <si>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</si>
  <si>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</si>
  <si>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</si>
  <si>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</si>
  <si>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</si>
  <si>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</si>
  <si>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</si>
  <si>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</si>
  <si>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</si>
  <si>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</si>
  <si>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</si>
  <si>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</si>
  <si>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</si>
  <si>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</si>
  <si>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</si>
  <si>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</si>
  <si>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</si>
  <si>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</si>
  <si>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</si>
  <si>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</si>
  <si>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</si>
  <si>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</si>
  <si>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</si>
  <si>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</si>
  <si>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</si>
  <si>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</si>
  <si>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</si>
  <si>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</si>
  <si>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</si>
  <si>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</si>
  <si>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</si>
  <si>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</si>
  <si>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</si>
  <si>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</si>
  <si>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</si>
  <si>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</si>
  <si>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</si>
  <si>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</si>
  <si>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</si>
  <si>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</si>
  <si>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</si>
  <si>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</si>
  <si>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</si>
  <si>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</si>
  <si>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</si>
  <si>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</si>
  <si>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</si>
  <si>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</si>
  <si>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</si>
  <si>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</si>
  <si>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</si>
  <si>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</si>
  <si>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</si>
  <si>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</si>
  <si>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</si>
  <si>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</si>
  <si>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</si>
  <si>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</si>
  <si>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</si>
  <si>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</si>
  <si>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</si>
  <si>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</si>
  <si>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</si>
  <si>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</si>
  <si>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</si>
  <si>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</si>
  <si>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</si>
  <si>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</si>
  <si>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</si>
  <si>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</si>
  <si>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</si>
  <si>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</si>
  <si>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</si>
  <si>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</si>
  <si>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</si>
  <si>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</si>
  <si>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</si>
  <si>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</si>
  <si>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</si>
  <si>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</si>
  <si>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</si>
  <si>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</si>
  <si>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</si>
  <si>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</si>
  <si>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</si>
  <si>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</si>
  <si>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</si>
  <si>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</si>
  <si>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</si>
  <si>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</si>
  <si>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</si>
  <si>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</si>
  <si>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</si>
  <si>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</si>
  <si>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</si>
  <si>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</si>
  <si>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</si>
  <si>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</si>
  <si>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</si>
  <si>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</si>
  <si>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</si>
  <si>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</si>
  <si>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</si>
  <si>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</si>
  <si>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</si>
  <si>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</si>
  <si>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</si>
  <si>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</si>
  <si>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</si>
  <si>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</si>
  <si>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</si>
  <si>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</si>
  <si>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</si>
  <si>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</si>
  <si>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</si>
  <si>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</si>
  <si>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</si>
  <si>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</si>
  <si>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</si>
  <si>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</si>
  <si>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</si>
  <si>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</si>
  <si>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</si>
  <si>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</si>
  <si>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</si>
  <si>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</si>
  <si>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</si>
  <si>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</si>
  <si>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</si>
  <si>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</si>
  <si>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</si>
  <si>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</si>
  <si>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</si>
  <si>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</si>
  <si>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</si>
  <si>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</si>
  <si>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</si>
  <si>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</si>
  <si>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</si>
  <si>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</si>
  <si>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</si>
  <si>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</si>
  <si>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</si>
  <si>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</si>
  <si>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</si>
  <si>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</si>
  <si>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</si>
  <si>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</si>
  <si>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</si>
  <si>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</si>
  <si>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</si>
  <si>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</si>
  <si>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</si>
  <si>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</si>
  <si>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</si>
  <si>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</si>
  <si>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</si>
  <si>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</si>
  <si>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</si>
  <si>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</si>
  <si>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</si>
  <si>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</si>
  <si>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</si>
  <si>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</si>
  <si>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</si>
  <si>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</si>
  <si>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</si>
  <si>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</si>
  <si>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</si>
  <si>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</si>
  <si>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</si>
  <si>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</si>
  <si>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</si>
  <si>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</si>
  <si>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</si>
  <si>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</si>
  <si>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</si>
  <si>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</si>
  <si>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</si>
  <si>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</si>
  <si>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</si>
  <si>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</si>
  <si>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</si>
  <si>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</si>
  <si>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</si>
  <si>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</si>
  <si>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</si>
  <si>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</si>
  <si>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</si>
  <si>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</si>
  <si>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</si>
  <si>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</si>
  <si>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</si>
  <si>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</si>
  <si>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</si>
  <si>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</si>
  <si>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</si>
  <si>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</si>
  <si>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</si>
  <si>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</si>
  <si>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</si>
  <si>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</si>
  <si>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</si>
  <si>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</si>
  <si>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</si>
  <si>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</si>
  <si>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</si>
  <si>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</si>
  <si>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</si>
  <si>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</si>
  <si>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</si>
  <si>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</si>
  <si>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</si>
  <si>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</si>
  <si>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</si>
  <si>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</si>
  <si>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</si>
  <si>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</si>
  <si>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</si>
  <si>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</si>
  <si>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</si>
  <si>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</si>
  <si>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</si>
  <si>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</si>
  <si>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</si>
  <si>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</si>
  <si>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</si>
  <si>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</si>
  <si>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</si>
  <si>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</si>
  <si>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</si>
  <si>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</si>
  <si>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</si>
  <si>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</si>
  <si>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</si>
  <si>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</si>
  <si>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</si>
  <si>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</si>
  <si>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</si>
  <si>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</si>
  <si>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</si>
  <si>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</si>
  <si>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</si>
  <si>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</si>
  <si>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</si>
  <si>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</si>
  <si>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</si>
  <si>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</si>
  <si>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</si>
  <si>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</si>
  <si>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</si>
  <si>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</si>
  <si>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</si>
  <si>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</si>
  <si>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</si>
  <si>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</si>
  <si>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</si>
  <si>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</si>
  <si>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</si>
  <si>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</si>
  <si>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</si>
  <si>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</si>
  <si>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</si>
  <si>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</si>
  <si>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</si>
  <si>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</si>
  <si>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</si>
  <si>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</si>
  <si>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</si>
  <si>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</si>
  <si>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</si>
  <si>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</si>
  <si>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</si>
  <si>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</si>
  <si>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</si>
  <si>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</si>
  <si>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</si>
  <si>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</si>
  <si>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</si>
  <si>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</si>
  <si>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</si>
  <si>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</si>
  <si>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</si>
  <si>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</si>
  <si>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</si>
  <si>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</si>
  <si>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</si>
  <si>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</si>
  <si>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</si>
  <si>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</si>
  <si>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</si>
  <si>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</si>
  <si>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</si>
  <si>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</si>
  <si>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</si>
  <si>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</si>
  <si>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</si>
  <si>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</si>
  <si>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</si>
  <si>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</si>
  <si>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</si>
  <si>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</si>
  <si>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</si>
  <si>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</si>
  <si>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</si>
  <si>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</si>
  <si>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</si>
  <si>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</si>
  <si>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</si>
  <si>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</si>
  <si>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</si>
  <si>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</si>
  <si>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</si>
  <si>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</si>
  <si>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</si>
  <si>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</si>
  <si>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</si>
  <si>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</si>
  <si>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</si>
  <si>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</si>
  <si>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</si>
  <si>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</si>
  <si>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</si>
  <si>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</si>
  <si>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</si>
  <si>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</si>
  <si>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</si>
  <si>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</si>
  <si>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</si>
  <si>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</si>
  <si>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</si>
  <si>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</si>
  <si>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</si>
  <si>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</si>
  <si>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</si>
  <si>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</si>
  <si>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</si>
  <si>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</si>
  <si>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</si>
  <si>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</si>
  <si>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</si>
  <si>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</si>
  <si>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</si>
  <si>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</si>
  <si>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</si>
  <si>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</si>
  <si>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</si>
  <si>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</si>
  <si>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</si>
  <si>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</si>
  <si>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</si>
  <si>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</si>
  <si>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</si>
  <si>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</si>
  <si>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</si>
  <si>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</si>
  <si>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</si>
  <si>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</si>
  <si>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</si>
  <si>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</si>
  <si>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</si>
  <si>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</si>
  <si>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</si>
  <si>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</si>
  <si>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</si>
  <si>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</si>
  <si>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</si>
  <si>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</si>
  <si>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</si>
  <si>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</si>
  <si>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</si>
  <si>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</si>
  <si>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</si>
  <si>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</si>
  <si>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</si>
  <si>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</si>
  <si>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</si>
  <si>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</si>
  <si>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</si>
  <si>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</si>
  <si>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</si>
  <si>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</si>
  <si>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</si>
  <si>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</si>
  <si>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</si>
  <si>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</si>
  <si>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</si>
  <si>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</si>
  <si>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</si>
  <si>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</si>
  <si>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</si>
  <si>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</si>
  <si>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</si>
  <si>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</si>
  <si>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</si>
  <si>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</si>
  <si>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</si>
  <si>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</si>
  <si>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</si>
  <si>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</si>
  <si>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</si>
  <si>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</si>
  <si>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</si>
  <si>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</si>
  <si>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</si>
  <si>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</si>
  <si>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</si>
  <si>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</si>
  <si>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</si>
  <si>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</si>
  <si>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</si>
  <si>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</si>
  <si>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</si>
  <si>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</si>
  <si>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</si>
  <si>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</si>
  <si>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</si>
  <si>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</si>
  <si>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</si>
  <si>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</si>
  <si>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</si>
  <si>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</si>
  <si>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</si>
  <si>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</si>
  <si>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</si>
  <si>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</si>
  <si>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</si>
  <si>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</si>
  <si>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</si>
  <si>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</si>
  <si>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</si>
  <si>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</si>
  <si>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</si>
  <si>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</si>
  <si>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</si>
  <si>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</si>
  <si>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</si>
  <si>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</si>
  <si>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</si>
  <si>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</si>
  <si>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</si>
  <si>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</si>
  <si>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</si>
  <si>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</si>
  <si>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</si>
  <si>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</si>
  <si>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</si>
  <si>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</si>
  <si>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</si>
  <si>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</si>
  <si>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</si>
  <si>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</si>
  <si>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</si>
  <si>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</si>
  <si>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</si>
  <si>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</si>
  <si>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</si>
  <si>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</si>
  <si>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</si>
  <si>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</si>
  <si>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</si>
  <si>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</si>
  <si>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</si>
  <si>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</si>
  <si>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</si>
  <si>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</si>
  <si>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</si>
  <si>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</si>
  <si>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</si>
  <si>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</si>
  <si>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</si>
  <si>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</si>
  <si>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</si>
  <si>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</si>
  <si>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</si>
  <si>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</si>
  <si>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</si>
  <si>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</si>
  <si>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</si>
  <si>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</si>
  <si>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</si>
  <si>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</si>
  <si>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</si>
  <si>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</si>
  <si>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</si>
  <si>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</si>
  <si>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</si>
  <si>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</si>
  <si>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</si>
  <si>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</si>
  <si>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</si>
  <si>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</si>
  <si>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</si>
  <si>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</si>
  <si>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</si>
  <si>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</si>
  <si>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</si>
  <si>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</si>
  <si>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</si>
  <si>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</si>
  <si>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</si>
  <si>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</si>
  <si>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</si>
  <si>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</si>
  <si>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</si>
  <si>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</si>
  <si>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</si>
  <si>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</si>
  <si>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</si>
  <si>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</si>
  <si>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</si>
  <si>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</si>
  <si>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</si>
  <si>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</si>
  <si>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</si>
  <si>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</si>
  <si>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</si>
  <si>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</si>
  <si>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</si>
  <si>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</si>
  <si>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</si>
  <si>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</si>
  <si>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</si>
  <si>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</si>
  <si>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</si>
  <si>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</si>
  <si>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</si>
  <si>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</si>
  <si>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</si>
  <si>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</si>
  <si>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</si>
  <si>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</si>
  <si>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</si>
  <si>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</si>
  <si>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</si>
  <si>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</si>
  <si>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</si>
  <si>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</si>
  <si>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</si>
  <si>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</si>
  <si>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</si>
  <si>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</si>
  <si>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</si>
  <si>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</si>
  <si>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</si>
  <si>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</si>
  <si>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</si>
  <si>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</si>
  <si>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</si>
  <si>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</si>
  <si>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</si>
  <si>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</si>
  <si>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</si>
  <si>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</si>
  <si>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</si>
  <si>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</si>
  <si>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</si>
  <si>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</si>
  <si>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</si>
  <si>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</si>
  <si>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</si>
  <si>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</si>
  <si>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</si>
  <si>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</si>
  <si>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</si>
  <si>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</si>
  <si>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</si>
  <si>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</si>
  <si>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</si>
  <si>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</si>
  <si>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</si>
  <si>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</si>
  <si>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</si>
  <si>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</si>
  <si>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</si>
  <si>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</si>
  <si>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</si>
  <si>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</si>
  <si>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</si>
  <si>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</si>
  <si>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</si>
  <si>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</si>
  <si>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</si>
  <si>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</si>
  <si>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</si>
  <si>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</si>
  <si>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</si>
  <si>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</si>
  <si>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</si>
  <si>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</si>
  <si>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</si>
  <si>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</si>
  <si>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</si>
  <si>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</si>
  <si>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</si>
  <si>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</si>
  <si>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</si>
  <si>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</si>
  <si>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</si>
  <si>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</si>
  <si>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</si>
  <si>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</si>
  <si>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</si>
  <si>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</si>
  <si>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</si>
  <si>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</si>
  <si>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</si>
  <si>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</si>
  <si>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</si>
  <si>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</si>
  <si>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</si>
  <si>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</si>
  <si>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</si>
  <si>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</si>
  <si>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</si>
  <si>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</si>
  <si>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</si>
  <si>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</si>
  <si>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</si>
  <si>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</si>
  <si>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</si>
  <si>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</si>
  <si>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</si>
  <si>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</si>
  <si>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</si>
  <si>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</si>
  <si>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</si>
  <si>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</si>
  <si>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</si>
  <si>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</si>
  <si>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</si>
  <si>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</si>
  <si>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</si>
  <si>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</si>
  <si>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</si>
  <si>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</si>
  <si>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</si>
  <si>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</si>
  <si>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</si>
  <si>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</si>
  <si>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</si>
  <si>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</si>
  <si>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</si>
  <si>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</si>
  <si>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</si>
  <si>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</si>
  <si>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</si>
  <si>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</si>
  <si>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</si>
  <si>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</si>
  <si>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</si>
  <si>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</si>
  <si>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</si>
  <si>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</si>
  <si>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</si>
  <si>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</si>
  <si>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</si>
  <si>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</si>
  <si>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</si>
  <si>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</si>
  <si>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</si>
  <si>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</si>
  <si>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</si>
  <si>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</si>
  <si>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</si>
  <si>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</si>
  <si>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</si>
  <si>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</si>
  <si>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</si>
  <si>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</si>
  <si>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</si>
  <si>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</si>
  <si>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</si>
  <si>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</si>
  <si>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</si>
  <si>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</si>
  <si>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</si>
  <si>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</si>
  <si>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</si>
  <si>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</si>
  <si>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</si>
  <si>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</si>
  <si>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</si>
  <si>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</si>
  <si>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</si>
  <si>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</si>
  <si>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</si>
  <si>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</si>
  <si>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</si>
  <si>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</si>
  <si>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</si>
  <si>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</si>
  <si>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</si>
  <si>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</si>
  <si>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</si>
  <si>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</si>
  <si>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</si>
  <si>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</si>
  <si>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</si>
  <si>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</si>
  <si>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</si>
  <si>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</si>
  <si>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</si>
  <si>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</si>
  <si>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</si>
  <si>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</si>
  <si>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</si>
  <si>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</si>
  <si>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</si>
  <si>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</si>
  <si>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</si>
  <si>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</si>
  <si>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</si>
  <si>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</si>
  <si>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</si>
  <si>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</si>
  <si>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</si>
  <si>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</si>
  <si>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</si>
  <si>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</si>
  <si>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</si>
  <si>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</si>
  <si>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</si>
  <si>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</si>
  <si>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</si>
  <si>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</si>
  <si>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</si>
  <si>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</si>
  <si>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</si>
  <si>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</si>
  <si>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</si>
  <si>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</si>
  <si>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</si>
  <si>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</si>
  <si>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</si>
  <si>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</si>
  <si>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</si>
  <si>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</si>
  <si>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</si>
  <si>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</si>
  <si>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</si>
  <si>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</si>
  <si>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</si>
  <si>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</si>
  <si>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</si>
  <si>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</si>
  <si>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</si>
  <si>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</si>
  <si>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</si>
  <si>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</si>
  <si>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</si>
  <si>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</si>
  <si>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</si>
  <si>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</si>
  <si>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</si>
  <si>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</si>
  <si>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</si>
  <si>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</si>
  <si>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</si>
  <si>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</si>
  <si>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</si>
  <si>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</si>
  <si>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</si>
  <si>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</si>
  <si>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</si>
  <si>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</si>
  <si>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</si>
  <si>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</si>
  <si>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</si>
  <si>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</si>
  <si>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</si>
  <si>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</si>
  <si>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</si>
  <si>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</si>
  <si>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</si>
  <si>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</si>
  <si>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</si>
  <si>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</si>
  <si>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</si>
  <si>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</si>
  <si>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</si>
  <si>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</si>
  <si>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</si>
  <si>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</si>
  <si>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</si>
  <si>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</si>
  <si>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</si>
  <si>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</si>
  <si>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</si>
  <si>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</si>
  <si>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</si>
  <si>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</si>
  <si>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</si>
  <si>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</si>
  <si>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</si>
  <si>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</si>
  <si>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</si>
  <si>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</si>
  <si>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</si>
  <si>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</si>
  <si>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</si>
  <si>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</si>
  <si>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</si>
  <si>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</si>
  <si>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</si>
  <si>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</si>
  <si>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</si>
  <si>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</si>
  <si>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</si>
  <si>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</si>
  <si>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</si>
  <si>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</si>
  <si>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</si>
  <si>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</si>
  <si>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</si>
  <si>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</si>
  <si>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</si>
  <si>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</si>
  <si>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</si>
  <si>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</si>
  <si>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</si>
  <si>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</si>
  <si>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</si>
  <si>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</si>
  <si>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</si>
  <si>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</si>
  <si>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</si>
  <si>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</si>
  <si>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</si>
  <si>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</si>
  <si>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</si>
  <si>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</si>
  <si>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</si>
  <si>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</si>
  <si>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</si>
  <si>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</si>
  <si>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</si>
  <si>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</si>
  <si>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</si>
  <si>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</si>
  <si>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</si>
  <si>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</si>
  <si>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</si>
  <si>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</si>
  <si>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</si>
  <si>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</si>
  <si>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</si>
  <si>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</si>
  <si>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</si>
  <si>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</si>
  <si>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</si>
  <si>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</si>
  <si>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</si>
  <si>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</si>
  <si>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</si>
  <si>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</si>
  <si>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</si>
  <si>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</si>
  <si>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</si>
  <si>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</si>
  <si>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</si>
  <si>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</si>
  <si>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</si>
  <si>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</si>
  <si>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</si>
  <si>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</si>
  <si>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</si>
  <si>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</si>
  <si>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</si>
  <si>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</si>
  <si>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</si>
  <si>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</si>
  <si>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</si>
  <si>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</si>
  <si>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</si>
  <si>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</si>
  <si>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</si>
  <si>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</si>
  <si>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</si>
  <si>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</si>
  <si>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</si>
  <si>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</si>
  <si>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</si>
  <si>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</si>
  <si>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</si>
  <si>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</si>
  <si>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</si>
  <si>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</si>
  <si>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</si>
  <si>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</si>
  <si>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</si>
  <si>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</si>
  <si>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</si>
  <si>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</si>
  <si>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</si>
  <si>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</si>
  <si>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</si>
  <si>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</si>
  <si>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</si>
  <si>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</si>
  <si>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</si>
  <si>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</si>
  <si>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</si>
  <si>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</si>
  <si>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</si>
  <si>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</si>
  <si>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</si>
  <si>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</si>
  <si>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</si>
  <si>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</si>
  <si>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</si>
  <si>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</si>
  <si>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</si>
  <si>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</si>
  <si>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</si>
  <si>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</si>
  <si>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</si>
  <si>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</si>
  <si>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</si>
  <si>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</si>
  <si>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</si>
  <si>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</si>
  <si>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</si>
  <si>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</si>
  <si>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</si>
  <si>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</si>
  <si>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</si>
  <si>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</si>
  <si>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</si>
  <si>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</si>
  <si>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</si>
  <si>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</si>
  <si>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</si>
  <si>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</si>
  <si>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</si>
  <si>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</si>
  <si>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</si>
  <si>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</si>
  <si>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</si>
  <si>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</si>
  <si>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</si>
  <si>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</si>
  <si>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</si>
  <si>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</si>
  <si>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</si>
  <si>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</si>
  <si>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</si>
  <si>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</si>
  <si>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</si>
  <si>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</si>
  <si>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</si>
  <si>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</si>
  <si>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</si>
  <si>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</si>
  <si>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</si>
  <si>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</si>
  <si>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</si>
  <si>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</si>
  <si>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</si>
  <si>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</si>
  <si>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</si>
  <si>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</si>
  <si>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</si>
  <si>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</si>
  <si>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</si>
  <si>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</si>
  <si>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</si>
  <si>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</si>
  <si>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</si>
  <si>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</si>
  <si>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</si>
  <si>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</si>
  <si>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</si>
  <si>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</si>
  <si>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</si>
  <si>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</si>
  <si>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</si>
  <si>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</si>
  <si>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</si>
  <si>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</si>
  <si>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</si>
  <si>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</si>
  <si>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</si>
  <si>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</si>
  <si>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</si>
  <si>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</si>
  <si>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</si>
  <si>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</si>
  <si>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</si>
  <si>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</si>
  <si>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</si>
  <si>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</si>
  <si>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</si>
  <si>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</si>
  <si>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</si>
  <si>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</si>
  <si>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</si>
  <si>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</si>
  <si>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</si>
  <si>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</si>
  <si>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</si>
  <si>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</si>
  <si>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</si>
  <si>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</si>
  <si>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</si>
  <si>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</si>
  <si>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</si>
  <si>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</si>
  <si>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</si>
  <si>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</si>
  <si>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</si>
  <si>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</si>
  <si>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</si>
  <si>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</si>
  <si>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</si>
  <si>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</si>
  <si>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</si>
  <si>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</si>
  <si>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</si>
  <si>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</si>
  <si>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</si>
  <si>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</si>
  <si>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</si>
  <si>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</si>
  <si>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</si>
  <si>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</si>
  <si>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</si>
  <si>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</si>
  <si>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</si>
  <si>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</si>
  <si>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</si>
  <si>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</si>
  <si>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</si>
  <si>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</si>
  <si>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</si>
  <si>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</si>
  <si>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</si>
  <si>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</si>
  <si>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</si>
  <si>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</si>
  <si>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</si>
  <si>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</si>
  <si>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</si>
  <si>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</si>
  <si>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</si>
  <si>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</si>
  <si>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</si>
  <si>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</si>
  <si>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</si>
  <si>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</si>
  <si>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</si>
  <si>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</si>
  <si>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</si>
  <si>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</si>
  <si>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</si>
  <si>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</si>
  <si>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</si>
  <si>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</si>
  <si>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</si>
  <si>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</si>
  <si>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</si>
  <si>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</si>
  <si>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</si>
  <si>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</si>
  <si>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</si>
  <si>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</si>
  <si>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</si>
  <si>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</si>
  <si>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</si>
  <si>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</si>
  <si>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</si>
  <si>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</si>
  <si>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</si>
  <si>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</si>
  <si>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</si>
  <si>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</si>
  <si>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</si>
  <si>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</si>
  <si>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</si>
  <si>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</si>
  <si>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</si>
  <si>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</si>
  <si>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</si>
  <si>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</si>
  <si>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</si>
  <si>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</si>
  <si>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</si>
  <si>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</si>
  <si>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</si>
  <si>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</si>
  <si>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</si>
  <si>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</si>
  <si>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</si>
  <si>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</si>
  <si>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</si>
  <si>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</si>
  <si>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</si>
  <si>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</si>
  <si>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</si>
  <si>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</si>
  <si>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</si>
  <si>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</si>
  <si>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</si>
  <si>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</si>
  <si>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</si>
  <si>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</si>
  <si>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</si>
  <si>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</si>
  <si>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</si>
  <si>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</si>
  <si>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</si>
  <si>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</si>
  <si>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</si>
  <si>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</si>
  <si>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</si>
  <si>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</si>
  <si>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</si>
  <si>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</si>
  <si>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</si>
  <si>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</si>
  <si>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</si>
  <si>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</si>
  <si>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</si>
  <si>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</si>
  <si>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</si>
  <si>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</si>
  <si>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</si>
  <si>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</si>
  <si>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</si>
  <si>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</si>
  <si>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</si>
  <si>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</si>
  <si>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</si>
  <si>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</si>
  <si>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</si>
  <si>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</si>
  <si>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</si>
  <si>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</si>
  <si>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</si>
  <si>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</si>
  <si>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</si>
  <si>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</si>
  <si>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</si>
  <si>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</si>
  <si>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</si>
  <si>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</si>
  <si>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</si>
  <si>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</si>
  <si>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</si>
  <si>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</si>
  <si>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</si>
  <si>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</si>
  <si>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</si>
  <si>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</si>
  <si>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</si>
  <si>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</si>
  <si>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</si>
  <si>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</si>
  <si>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</si>
  <si>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</si>
  <si>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</si>
  <si>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</si>
  <si>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</si>
  <si>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</si>
  <si>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</si>
  <si>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</si>
  <si>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</si>
  <si>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</si>
  <si>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</si>
  <si>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</si>
  <si>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</si>
  <si>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</si>
  <si>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</si>
  <si>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</si>
  <si>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</si>
  <si>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</si>
  <si>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</si>
  <si>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</si>
  <si>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</si>
  <si>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</si>
  <si>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</si>
  <si>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</si>
  <si>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</si>
  <si>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</si>
  <si>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</si>
  <si>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</si>
  <si>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</si>
  <si>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</si>
  <si>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</si>
  <si>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</si>
  <si>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</si>
  <si>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</si>
  <si>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</si>
  <si>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</si>
  <si>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</si>
  <si>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</si>
  <si>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</si>
  <si>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</si>
  <si>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</si>
  <si>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</si>
  <si>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</si>
  <si>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</si>
  <si>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</si>
  <si>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</si>
  <si>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</si>
  <si>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</si>
  <si>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</si>
  <si>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</si>
  <si>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</si>
  <si>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</si>
  <si>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</si>
  <si>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</si>
  <si>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</si>
  <si>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</si>
  <si>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</si>
  <si>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</si>
  <si>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</si>
  <si>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</si>
  <si>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</si>
  <si>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</si>
  <si>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</si>
  <si>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</si>
  <si>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</si>
  <si>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</si>
  <si>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</si>
  <si>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</si>
  <si>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</si>
  <si>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</si>
  <si>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</si>
  <si>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</si>
  <si>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</si>
  <si>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</si>
  <si>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</si>
  <si>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</si>
  <si>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</si>
  <si>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</si>
  <si>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</si>
  <si>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</si>
  <si>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</si>
  <si>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</si>
  <si>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</si>
  <si>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</si>
  <si>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</si>
  <si>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</si>
  <si>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</si>
  <si>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</si>
  <si>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</si>
  <si>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</si>
  <si>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</si>
  <si>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</si>
  <si>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</si>
  <si>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</si>
  <si>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</si>
  <si>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</si>
  <si>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</si>
  <si>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</si>
  <si>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</si>
  <si>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</si>
  <si>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</si>
  <si>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</si>
  <si>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</si>
  <si>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</si>
  <si>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</si>
  <si>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</si>
  <si>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</si>
  <si>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</si>
  <si>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</si>
  <si>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</si>
  <si>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</si>
  <si>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</si>
  <si>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</si>
  <si>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</si>
  <si>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</si>
  <si>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</si>
  <si>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</si>
  <si>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</si>
  <si>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</si>
  <si>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</si>
  <si>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</si>
  <si>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</si>
  <si>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</si>
  <si>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</si>
  <si>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</si>
  <si>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</si>
  <si>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</si>
  <si>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</si>
  <si>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</si>
  <si>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</si>
  <si>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</si>
  <si>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</si>
  <si>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</si>
  <si>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</si>
  <si>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</si>
  <si>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</si>
  <si>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</si>
  <si>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</si>
  <si>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</si>
  <si>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</si>
  <si>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</si>
  <si>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</si>
  <si>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</si>
  <si>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</si>
  <si>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</si>
  <si>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</si>
  <si>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</si>
  <si>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</si>
  <si>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</si>
  <si>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</si>
  <si>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</si>
  <si>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</si>
  <si>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</si>
  <si>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</si>
  <si>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</si>
  <si>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</si>
  <si>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</si>
  <si>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</si>
  <si>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</si>
  <si>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</si>
  <si>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</si>
  <si>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</si>
  <si>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</si>
  <si>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</si>
  <si>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</si>
  <si>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</si>
  <si>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</si>
  <si>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</si>
  <si>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</si>
  <si>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</si>
  <si>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</si>
  <si>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</si>
  <si>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</si>
  <si>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</si>
  <si>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</si>
  <si>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</si>
  <si>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</si>
  <si>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</si>
  <si>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</si>
  <si>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</si>
  <si>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</si>
  <si>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</si>
  <si>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</si>
  <si>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</si>
  <si>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</si>
  <si>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</si>
  <si>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</si>
  <si>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</si>
  <si>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</si>
  <si>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</si>
  <si>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</si>
  <si>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</si>
  <si>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</si>
  <si>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</si>
  <si>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</si>
  <si>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</si>
  <si>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</si>
  <si>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</si>
  <si>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</si>
  <si>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</si>
  <si>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</si>
  <si>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</si>
  <si>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</si>
  <si>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</si>
  <si>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</si>
  <si>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</si>
  <si>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</si>
  <si>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</si>
  <si>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</si>
  <si>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</si>
  <si>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</si>
  <si>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</si>
  <si>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</si>
  <si>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</si>
  <si>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</si>
  <si>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</si>
  <si>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</si>
  <si>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</si>
  <si>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</si>
  <si>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</si>
  <si>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</si>
  <si>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</si>
  <si>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</si>
  <si>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</si>
  <si>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</si>
  <si>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</si>
  <si>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</si>
  <si>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</si>
  <si>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</si>
  <si>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</si>
  <si>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</si>
  <si>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</si>
  <si>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</si>
  <si>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</si>
  <si>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</si>
  <si>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</si>
  <si>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</si>
  <si>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</si>
  <si>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</si>
  <si>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</si>
  <si>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</si>
  <si>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</si>
  <si>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</si>
  <si>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</si>
  <si>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</si>
  <si>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</si>
  <si>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</si>
  <si>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</si>
  <si>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</si>
  <si>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</si>
  <si>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</si>
  <si>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</si>
  <si>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</si>
  <si>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</si>
  <si>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</si>
  <si>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</si>
  <si>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</si>
  <si>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</si>
  <si>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</si>
  <si>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</si>
  <si>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</si>
  <si>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</si>
  <si>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</si>
  <si>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</si>
  <si>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</si>
  <si>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</si>
  <si>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</si>
  <si>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</si>
  <si>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</si>
  <si>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</si>
  <si>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</si>
  <si>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</si>
  <si>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</si>
  <si>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</si>
  <si>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</si>
  <si>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</si>
  <si>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</si>
  <si>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</si>
  <si>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</si>
  <si>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</si>
  <si>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</si>
  <si>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</si>
  <si>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</si>
  <si>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</si>
  <si>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</si>
  <si>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</si>
  <si>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</si>
  <si>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</si>
  <si>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</si>
  <si>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</si>
  <si>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</si>
  <si>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</si>
  <si>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</si>
  <si>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</si>
  <si>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</si>
  <si>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</si>
  <si>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</si>
  <si>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</si>
  <si>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</si>
  <si>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</si>
  <si>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</si>
  <si>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</si>
  <si>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</si>
  <si>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</si>
  <si>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</si>
  <si>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</si>
  <si>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</si>
  <si>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</si>
  <si>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</si>
  <si>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</si>
  <si>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</si>
  <si>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</si>
  <si>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</si>
  <si>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</si>
  <si>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</si>
  <si>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</si>
  <si>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</si>
  <si>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</si>
  <si>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</si>
  <si>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</si>
  <si>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</si>
  <si>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</si>
  <si>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</si>
  <si>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</si>
  <si>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</si>
  <si>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</si>
  <si>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</si>
  <si>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</si>
  <si>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</si>
  <si>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</si>
  <si>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</si>
  <si>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</si>
  <si>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</si>
  <si>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</si>
  <si>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</si>
  <si>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</si>
  <si>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</si>
  <si>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</si>
  <si>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</si>
  <si>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</si>
  <si>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</si>
  <si>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</si>
  <si>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</si>
  <si>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</si>
  <si>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</si>
  <si>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</si>
  <si>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</si>
  <si>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</si>
  <si>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</si>
  <si>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</si>
  <si>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</si>
  <si>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</si>
  <si>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</si>
  <si>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</si>
  <si>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</si>
  <si>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</si>
  <si>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</si>
  <si>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</si>
  <si>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</si>
  <si>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</si>
  <si>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</si>
  <si>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</si>
  <si>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</si>
  <si>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</si>
  <si>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</si>
  <si>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</si>
  <si>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</si>
  <si>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</si>
  <si>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</si>
  <si>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</si>
  <si>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</si>
  <si>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</si>
  <si>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</si>
  <si>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</si>
  <si>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</si>
  <si>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</si>
  <si>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</si>
  <si>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</si>
  <si>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PCM-20251009-00001495</t>
  </si>
  <si>
    <t xml:space="preserve">ETA 40 min </t>
  </si>
  <si>
    <t xml:space="preserve"> PCM-20250215-00000830 </t>
  </si>
  <si>
    <t>LTE site still down and  site located in aramco area access issue need special permission</t>
  </si>
  <si>
    <t xml:space="preserve"> PCM-20251009-00001188 </t>
  </si>
  <si>
    <t xml:space="preserve">access road issue </t>
  </si>
  <si>
    <t>PCM-20251009-00001410</t>
  </si>
  <si>
    <t xml:space="preserve">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</si>
  <si>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</si>
  <si>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</si>
  <si>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</si>
  <si>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</si>
  <si>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</si>
  <si>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</si>
  <si>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</si>
  <si>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</si>
  <si>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</si>
  <si>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</si>
  <si>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</si>
  <si>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PCM-20251009-00001353</t>
  </si>
  <si>
    <t xml:space="preserve">ETA 30 mins </t>
  </si>
  <si>
    <t>PCM-20251009-00001408</t>
  </si>
  <si>
    <t>ETA 50 mins</t>
  </si>
  <si>
    <t>PCM-20251009-00001424</t>
  </si>
  <si>
    <t>ETA 110 mins</t>
  </si>
  <si>
    <t>TT-20251009-01573 // NA</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</si>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</sst>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8" totalsRowShown="0" headerRowDxfId="15" dataDxfId="14" headerRowBorderDxfId="12" tableBorderDxfId="13">
  <autoFilter ref="A1:L2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276.73025324074115</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45939.678679166667</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45939.678679166667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45939.678679166667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45939.678679166667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45939.678679166667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45939.678679166667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45939.678679166667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45939.678679166667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45939.678679166667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45939.678679166667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45939.678679166667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45939.678679166667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45939.678679166667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45939.678679166667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45939.678679166667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45939.678679166667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45939.678679166667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45939.678679166667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45939.678679166667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45939.678679166667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45939.678679166667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45939.678679166667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45939.678679166667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45939.678679166667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45939.678679166667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45939.678679166667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45939.678679166667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45939.678679166667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45939.678679166667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45939.678679166667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45939.678679166667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45939.678679166667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45939.678679166667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45939.678679166667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45939.678679166667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45939.678679166667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45939.678679166667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45939.678679166667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45939.678679166667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45939.678679166667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45939.678679166667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45939.678679166667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45939.678679166667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45939.678679166667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45939.678679166667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45939.678679166667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45939.678679166667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45939.678679166667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45939.678679166667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45939.678679166667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45939.678679166667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45939.678679166667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45939.678679166667</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45939.678679166667</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45939.678679166667</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45939.678679166667</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45939.678679166667</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45939.678679166667</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45939.678679166667</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45939.678679166667</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45939.678679166667</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45939.678679166667</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B9A47BA3-BEA0-48BC-8FA0-8F1885AFB054}"/>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132.95159583333589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114.67884120370582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23683</v>
      </c>
      <c r="E6" s="120" t="s">
        <v>39043</v>
      </c>
      <c r="F6" s="121">
        <v>45939.467430555553</v>
      </c>
      <c r="G6" s="122">
        <f ca="1">IFERROR(NOW()-F6,"-")</f>
        <v>0.21124861111456994</v>
      </c>
      <c r="H6" s="121">
        <v>45939.459791666668</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2</v>
      </c>
      <c r="D7" s="18" t="s">
        <v>25600</v>
      </c>
      <c r="E7" s="120" t="s">
        <v>39043</v>
      </c>
      <c r="F7" s="121">
        <v>45939.657118055555</v>
      </c>
      <c r="G7" s="122">
        <f ca="1">IFERROR(NOW()-F7,"-")</f>
        <v>2.1561111112532672E-2</v>
      </c>
      <c r="H7" s="121">
        <v>45939.641840277778</v>
      </c>
      <c r="I7" s="18" t="str">
        <f>IFERROR(VLOOKUP(D7,DB!A:F,6,0),"")</f>
        <v>Generator-SG</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45939.678679166667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9"/>
      <c r="E9" s="120"/>
      <c r="F9" s="121"/>
      <c r="G9" s="122">
        <f ca="1">IFERROR(NOW()-F9,"-")</f>
        <v>45939.678679166667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45939.678679166667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45939.678679166667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45939.678679166667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45939.678679166667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45939.678679166667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45939.678679166667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45939.678679166667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45939.678679166667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45939.678679166667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45939.678679166667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45939.678679166667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45939.678679166667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45939.678679166667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45939.678679166667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45939.678679166667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45939.678679166667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45939.678679166667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45939.678679166667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45939.678679166667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45939.678679166667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45939.678679166667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45939.678679166667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45939.678679166667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45939.678679166667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45939.678679166667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45939.678679166667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45939.678679166667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45939.678679166667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45939.678679166667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45939.678679166667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45939.678679166667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45939.678679166667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45939.678679166667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45939.678679166667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45939.678679166667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45939.678679166667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45939.678679166667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45939.678679166667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45939.678679166667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45939.678679166667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45939.678679166667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45939.678679166667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45939.678679166667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45939.678679166667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45939.678679166667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45939.678679166667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45939.678679166667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45939.678679166667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45939.678679166667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45939.678679166667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45939.678679166667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45939.678679166667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45939.678679166667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45939.678679166667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45939.678679166667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45939.678679166667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45939.678679166667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45939.678679166667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45939.678679166667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45939.678679166667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45939.678679166667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45939.678679166667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45939.678679166667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45939.678679166667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45939.678679166667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45939.678679166667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45939.678679166667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45939.678679166667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45939.678679166667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45939.678679166667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45939.678679166667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45939.678679166667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45939.678679166667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45939.678679166667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45939.678679166667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45939.678679166667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45939.678679166667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45939.678679166667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45939.678679166667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45939.678679166667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45939.678679166667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45939.678679166667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45939.678679166667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45939.678679166667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45939.678679166667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45939.678679166667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45939.678679166667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45939.678679166667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45939.678679166667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45939.678679166667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45939.678679166667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45939.678679166667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45939.678679166667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45939.678679166667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45939.678679166667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45939.678679166667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45939.678679166667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45939.678679166667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45939.678679166667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45939.678679166667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45939.678679166667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45939.678679166667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45939.678679166667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45939.678679166667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45939.678679166667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45939.678679166667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45939.678679166667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45939.678679166667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45939.678679166667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45939.678679166667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45939.678679166667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45939.678679166667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45939.678679166667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45939.678679166667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45939.678679166667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45939.678679166667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45939.678679166667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45939.678679166667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45939.678679166667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45939.678679166667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45939.678679166667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45939.678679166667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45939.678679166667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45939.678679166667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45939.678679166667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45939.678679166667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45939.678679166667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45939.678679166667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45939.678679166667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45939.678679166667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45939.678679166667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45939.678679166667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45939.678679166667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45939.678679166667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45939.678679166667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45939.678679166667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45939.678679166667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45939.678679166667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45939.678679166667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45939.678679166667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45939.678679166667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45939.678679166667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45939.678679166667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45939.678679166667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45939.678679166667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45939.678679166667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45939.678679166667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45939.678679166667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45939.678679166667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45939.678679166667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45939.678679166667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45939.678679166667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45939.678679166667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45939.678679166667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45939.678679166667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45939.678679166667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45939.678679166667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45939.678679166667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45939.678679166667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45939.678679166667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45939.678679166667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45939.678679166667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45939.678679166667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45939.678679166667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45939.678679166667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45939.678679166667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45939.678679166667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45939.678679166667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45939.678679166667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45939.678679166667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45939.678679166667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45939.678679166667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45939.678679166667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45939.678679166667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45939.678679166667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45939.678679166667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45939.678679166667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45939.678679166667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45939.678679166667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45939.678679166667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45939.678679166667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45939.678679166667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45939.678679166667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45939.678679166667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45939.678679166667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45939.678679166667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45939.678679166667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45939.678679166667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45939.678679166667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45939.678679166667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45939.678679166667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45939.678679166667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45939.678679166667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45939.678679166667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45939.678679166667</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45939.678679166667</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45939.678679166667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45939.678679166667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45939.678679166667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45939.678679166667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45939.678679166667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45939.678679166667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45939.678679166667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45939.678679166667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45939.678679166667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45939.678679166667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45939.678679166667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45939.678679166667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45939.678679166667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45939.678679166667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45939.678679166667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45939.678679166667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45939.678679166667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45939.678679166667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45939.678679166667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45939.678679166667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45939.678679166667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45939.678679166667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45939.678679166667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45939.678679166667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45939.678679166667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45939.678679166667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45939.678679166667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45939.678679166667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45939.678679166667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45939.678679166667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45939.678679166667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45939.678679166667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45939.678679166667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45939.678679166667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45939.678679166667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45939.678679166667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45939.678679166667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45939.678679166667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45939.678679166667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45939.678679166667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45939.678679166667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45939.678679166667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45939.678679166667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45939.678679166667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45939.678679166667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45939.678679166667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45939.678679166667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45939.678679166667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45939.678679166667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45939.678679166667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45939.678679166667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45939.678679166667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45939.678679166667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45939.678679166667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45939.678679166667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45939.678679166667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45939.678679166667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45939.678679166667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45939.678679166667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45939.678679166667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45939.678679166667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45939.678679166667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45939.678679166667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45939.678679166667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45939.678679166667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45939.678679166667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45939.678679166667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45939.678679166667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45939.678679166667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45939.678679166667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45939.678679166667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45939.678679166667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45939.678679166667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45939.678679166667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45939.678679166667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45939.678679166667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45939.678679166667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45939.678679166667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45939.678679166667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45939.678679166667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45939.678679166667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45939.678679166667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45939.678679166667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45939.678679166667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45939.678679166667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45939.678679166667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45939.678679166667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45939.678679166667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45939.678679166667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45939.678679166667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45939.678679166667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45939.678679166667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45939.678679166667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45939.678679166667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45939.678679166667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45939.678679166667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45939.678679166667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45939.678679166667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45939.678679166667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45939.678679166667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45939.678679166667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45939.678679166667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45939.678679166667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45939.678679166667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45939.678679166667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45939.678679166667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45939.678679166667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45939.678679166667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45939.678679166667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45939.678679166667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45939.678679166667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45939.678679166667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45939.678679166667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45939.678679166667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45939.678679166667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45939.678679166667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45939.678679166667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45939.678679166667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45939.678679166667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45939.678679166667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45939.678679166667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45939.678679166667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45939.678679166667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45939.678679166667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45939.678679166667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45939.678679166667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45939.678679166667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45939.678679166667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45939.678679166667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45939.678679166667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45939.678679166667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45939.678679166667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45939.678679166667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45939.678679166667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45939.678679166667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45939.678679166667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45939.678679166667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45939.678679166667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45939.678679166667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45939.678679166667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45939.678679166667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45939.678679166667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45939.678679166667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45939.678679166667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45939.678679166667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45939.678679166667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45939.678679166667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45939.678679166667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45939.678679166667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45939.678679166667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45939.678679166667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45939.678679166667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45939.678679166667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45939.678679166667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45939.678679166667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45939.678679166667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45939.678679166667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45939.678679166667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45939.678679166667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45939.678679166667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45939.678679166667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45939.678679166667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45939.678679166667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45939.678679166667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45939.678679166667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45939.678679166667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45939.678679166667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45939.678679166667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45939.678679166667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45939.678679166667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45939.678679166667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45939.678679166667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45939.678679166667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45939.678679166667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45939.678679166667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45939.678679166667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45939.678679166667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45939.678679166667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45939.678679166667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45939.678679166667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45939.678679166667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45939.678679166667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45939.678679166667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45939.678679166667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45939.678679166667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45939.678679166667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45939.678679166667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45939.678679166667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45939.678679166667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45939.678679166667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45939.678679166667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45939.678679166667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45939.678679166667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45939.678679166667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45939.678679166667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45939.678679166667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45939.678679166667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45939.678679166667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45939.678679166667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45939.678679166667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45939.678679166667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45939.678679166667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45939.678679166667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45939.678679166667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45939.678679166667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45939.678679166667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45939.678679166667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45939.678679166667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45939.678679166667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45939.678679166667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45939.678679166667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45939.678679166667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45939.678679166667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45939.678679166667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45939.678679166667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45939.678679166667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45939.678679166667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45939.678679166667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45939.678679166667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45939.678679166667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45939.678679166667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45939.678679166667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45939.678679166667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45939.678679166667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45939.678679166667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45939.678679166667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45939.678679166667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45939.678679166667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45939.678679166667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45939.678679166667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45939.678679166667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45939.678679166667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45939.678679166667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45939.678679166667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45939.678679166667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45939.678679166667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45939.678679166667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45939.678679166667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45939.678679166667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45939.678679166667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45939.678679166667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45939.678679166667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45939.678679166667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45939.678679166667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45939.678679166667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45939.678679166667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45939.678679166667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45939.678679166667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45939.678679166667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45939.678679166667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45939.678679166667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45939.678679166667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45939.678679166667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45939.678679166667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45939.678679166667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45939.678679166667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45939.678679166667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45939.678679166667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45939.678679166667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45939.678679166667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45939.678679166667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45939.678679166667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45939.678679166667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45939.678679166667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45939.678679166667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45939.678679166667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45939.678679166667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45939.678679166667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45939.678679166667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45939.678679166667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45939.678679166667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45939.678679166667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45939.678679166667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45939.678679166667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45939.678679166667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45939.678679166667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45939.678679166667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45939.678679166667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45939.678679166667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45939.678679166667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45939.678679166667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45939.678679166667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45939.678679166667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45939.678679166667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45939.678679166667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45939.678679166667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45939.678679166667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45939.678679166667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45939.678679166667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45939.678679166667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45939.678679166667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45939.678679166667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45939.678679166667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45939.678679166667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45939.678679166667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45939.678679166667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45939.678679166667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45939.678679166667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45939.678679166667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45939.678679166667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45939.678679166667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45939.678679166667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45939.678679166667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45939.678679166667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45939.678679166667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45939.678679166667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45939.678679166667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45939.678679166667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45939.678679166667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45939.678679166667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45939.678679166667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45939.678679166667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45939.678679166667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45939.678679166667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45939.678679166667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45939.678679166667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45939.678679166667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45939.678679166667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45939.678679166667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45939.678679166667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45939.678679166667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45939.678679166667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45939.678679166667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45939.678679166667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45939.678679166667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45939.678679166667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45939.678679166667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45939.678679166667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45939.678679166667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45939.678679166667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45939.678679166667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45939.678679166667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45939.678679166667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45939.678679166667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45939.678679166667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45939.678679166667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45939.678679166667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45939.678679166667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45939.678679166667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45939.678679166667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45939.678679166667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45939.678679166667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45939.678679166667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45939.678679166667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45939.678679166667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45939.678679166667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45939.678679166667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45939.678679166667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45939.678679166667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45939.678679166667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45939.678679166667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45939.678679166667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45939.678679166667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45939.678679166667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45939.678679166667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45939.678679166667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45939.678679166667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45939.678679166667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45939.678679166667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45939.678679166667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45939.678679166667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45939.678679166667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45939.678679166667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45939.678679166667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45939.678679166667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45939.678679166667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45939.678679166667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45939.678679166667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45939.678679166667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45939.678679166667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45939.678679166667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45939.678679166667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45939.678679166667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45939.678679166667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45939.678679166667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45939.678679166667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45939.678679166667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45939.678679166667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45939.678679166667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45939.678679166667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45939.678679166667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45939.678679166667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45939.678679166667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45939.678679166667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45939.678679166667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45939.678679166667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45939.678679166667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45939.678679166667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45939.678679166667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45939.678679166667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45939.678679166667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45939.678679166667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45939.678679166667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45939.678679166667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45939.678679166667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45939.678679166667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45939.678679166667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45939.678679166667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45939.678679166667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45939.678679166667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45939.678679166667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45939.678679166667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45939.678679166667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45939.678679166667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45939.678679166667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45939.678679166667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45939.678679166667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45939.678679166667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45939.678679166667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45939.678679166667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45939.678679166667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45939.678679166667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45939.678679166667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45939.678679166667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45939.678679166667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45939.678679166667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45939.678679166667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45939.678679166667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45939.678679166667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45939.678679166667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45939.678679166667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45939.678679166667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45939.678679166667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45939.678679166667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45939.678679166667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45939.678679166667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45939.678679166667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45939.678679166667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45939.678679166667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45939.678679166667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45939.678679166667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45939.678679166667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45939.678679166667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45939.678679166667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45939.678679166667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45939.678679166667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45939.678679166667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45939.678679166667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45939.678679166667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45939.678679166667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45939.678679166667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45939.678679166667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45939.678679166667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45939.678679166667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45939.678679166667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45939.678679166667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45939.678679166667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45939.678679166667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45939.678679166667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45939.678679166667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45939.678679166667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45939.678679166667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45939.678679166667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45939.678679166667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45939.678679166667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45939.678679166667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45939.678679166667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45939.678679166667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45939.678679166667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45939.678679166667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45939.678679166667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45939.678679166667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45939.678679166667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45939.678679166667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45939.678679166667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45939.678679166667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45939.678679166667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45939.678679166667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45939.678679166667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45939.678679166667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45939.678679166667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45939.678679166667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45939.678679166667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45939.678679166667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45939.678679166667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45939.678679166667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45939.678679166667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45939.678679166667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45939.678679166667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45939.678679166667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45939.678679166667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45939.678679166667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45939.678679166667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45939.678679166667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45939.678679166667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45939.678679166667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45939.678679166667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45939.678679166667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45939.678679166667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45939.678679166667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45939.678679166667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45939.678679166667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45939.678679166667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45939.678679166667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45939.678679166667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45939.678679166667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45939.678679166667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45939.678679166667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45939.678679166667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45939.678679166667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45939.678679166667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45939.678679166667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45939.678679166667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45939.678679166667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45939.678679166667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45939.678679166667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45939.678679166667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45939.678679166667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45939.678679166667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45939.678679166667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45939.678679166667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45939.678679166667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45939.678679166667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45939.678679166667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45939.678679166667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45939.678679166667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45939.678679166667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45939.678679166667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45939.678679166667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45939.678679166667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45939.678679166667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45939.678679166667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45939.678679166667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45939.678679166667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45939.678679166667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45939.678679166667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45939.678679166667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45939.678679166667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45939.678679166667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45939.678679166667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45939.678679166667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45939.678679166667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45939.678679166667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45939.678679166667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45939.678679166667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45939.678679166667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45939.678679166667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45939.678679166667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45939.678679166667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45939.678679166667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45939.678679166667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45939.678679166667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45939.678679166667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45939.678679166667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45939.678679166667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45939.678679166667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45939.678679166667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45939.678679166667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45939.678679166667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45939.678679166667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45939.678679166667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45939.678679166667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45939.678679166667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45939.678679166667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45939.678679166667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45939.678679166667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45939.678679166667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45939.678679166667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45939.678679166667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45939.678679166667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45939.678679166667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45939.678679166667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45939.678679166667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45939.678679166667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45939.678679166667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45939.678679166667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45939.678679166667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45939.678679166667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45939.678679166667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45939.678679166667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45939.678679166667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45939.678679166667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45939.678679166667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45939.678679166667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45939.678679166667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45939.678679166667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45939.678679166667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45939.678679166667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45939.678679166667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45939.678679166667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45939.678679166667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45939.678679166667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45939.678679166667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45939.678679166667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45939.678679166667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45939.678679166667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45939.678679166667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45939.678679166667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45939.678679166667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45939.678679166667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45939.678679166667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45939.678679166667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45939.678679166667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45939.678679166667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45939.678679166667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45939.678679166667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45939.678679166667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45939.678679166667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45939.678679166667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45939.678679166667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45939.678679166667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45939.678679166667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45939.678679166667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45939.678679166667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45939.678679166667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45939.678679166667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45939.678679166667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45939.678679166667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45939.678679166667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45939.678679166667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45939.678679166667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45939.678679166667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45939.678679166667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45939.678679166667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45939.678679166667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45939.678679166667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45939.678679166667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45939.678679166667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45939.678679166667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45939.678679166667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45939.678679166667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45939.678679166667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45939.678679166667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45939.678679166667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45939.678679166667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45939.678679166667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45939.678679166667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45939.678679166667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45939.678679166667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45939.678679166667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45939.678679166667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45939.678679166667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45939.678679166667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45939.678679166667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45939.678679166667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45939.678679166667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45939.678679166667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45939.678679166667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45939.678679166667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45939.678679166667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45939.678679166667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45939.678679166667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45939.678679166667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45939.678679166667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45939.678679166667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45939.678679166667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45939.678679166667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45939.678679166667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45939.678679166667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45939.678679166667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45939.678679166667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45939.678679166667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45939.678679166667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45939.678679166667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45939.678679166667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45939.678679166667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45939.678679166667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45939.678679166667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45939.678679166667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45939.678679166667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45939.678679166667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45939.678679166667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45939.678679166667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45939.678679166667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45939.678679166667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45939.678679166667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45939.678679166667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45939.678679166667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45939.678679166667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45939.678679166667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45939.678679166667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45939.678679166667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45939.678679166667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45939.678679166667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45939.678679166667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45939.678679166667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45939.678679166667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45939.678679166667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45939.678679166667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45939.678679166667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45939.678679166667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45939.678679166667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45939.678679166667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45939.678679166667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45939.678679166667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45939.678679166667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45939.678679166667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45939.678679166667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45939.678679166667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45939.678679166667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45939.678679166667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45939.678679166667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45939.678679166667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45939.678679166667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45939.678679166667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45939.678679166667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45939.678679166667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45939.678679166667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45939.678679166667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45939.678679166667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45939.678679166667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45939.678679166667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45939.678679166667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45939.678679166667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45939.678679166667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45939.678679166667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45939.678679166667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45939.678679166667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45939.678679166667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45939.678679166667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45939.678679166667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45939.678679166667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45939.678679166667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45939.678679166667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45939.678679166667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45939.678679166667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45939.678679166667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45939.678679166667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45939.678679166667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45939.678679166667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45939.678679166667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45939.678679166667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45939.678679166667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45939.678679166667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45939.678679166667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45939.678679166667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45939.678679166667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45939.678679166667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45939.678679166667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45939.678679166667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45939.678679166667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45939.678679166667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45939.678679166667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45939.678679166667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45939.678679166667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45939.678679166667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45939.678679166667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45939.678679166667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45939.678679166667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45939.678679166667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45939.678679166667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45939.678679166667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45939.678679166667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45939.678679166667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45939.678679166667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45939.678679166667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45939.678679166667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45939.678679166667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45939.678679166667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45939.678679166667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45939.678679166667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45939.678679166667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45939.678679166667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45939.678679166667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45939.678679166667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45939.678679166667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45939.678679166667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45939.678679166667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45939.678679166667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45939.678679166667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45939.678679166667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45939.678679166667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45939.678679166667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45939.678679166667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45939.678679166667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45939.678679166667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45939.678679166667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45939.678679166667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45939.678679166667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45939.678679166667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45939.678679166667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45939.678679166667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45939.678679166667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45939.678679166667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45939.678679166667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45939.678679166667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45939.678679166667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45939.678679166667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45939.678679166667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45939.678679166667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45939.678679166667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45939.678679166667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45939.678679166667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45939.678679166667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45939.678679166667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45939.678679166667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45939.678679166667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45939.678679166667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45939.678679166667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45939.678679166667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45939.678679166667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45939.678679166667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45939.678679166667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45939.678679166667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45939.678679166667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45939.678679166667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45939.678679166667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45939.678679166667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45939.678679166667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45939.678679166667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45939.678679166667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45939.678679166667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45939.678679166667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45939.678679166667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45939.678679166667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45939.678679166667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45939.678679166667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45939.678679166667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45939.678679166667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45939.678679166667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45939.678679166667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45939.678679166667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45939.678679166667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45939.678679166667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45939.678679166667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45939.678679166667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45939.678679166667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45939.678679166667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45939.678679166667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45939.678679166667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45939.678679166667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45939.678679166667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45939.678679166667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45939.678679166667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45939.678679166667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45939.678679166667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45939.678679166667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45939.678679166667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45939.678679166667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45939.678679166667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45939.678679166667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45939.678679166667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45939.678679166667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45939.678679166667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45939.678679166667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45939.678679166667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45939.678679166667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45939.678679166667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45939.678679166667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45939.678679166667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45939.678679166667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45939.678679166667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45939.678679166667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45939.678679166667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45939.678679166667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45939.678679166667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45939.678679166667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45939.678679166667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45939.678679166667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45939.678679166667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45939.678679166667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45939.678679166667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45939.678679166667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45939.678679166667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45939.678679166667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45939.678679166667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45939.678679166667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45939.678679166667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45939.678679166667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45939.678679166667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45939.678679166667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45939.678679166667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45939.678679166667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45939.678679166667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45939.678679166667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45939.678679166667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45939.678679166667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45939.678679166667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45939.678679166667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45939.678679166667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45939.678679166667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45939.678679166667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45939.678679166667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45939.678679166667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45939.678679166667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45939.678679166667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45939.678679166667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45939.678679166667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45939.678679166667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45939.678679166667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45939.678679166667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45939.678679166667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45939.678679166667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45939.678679166667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45939.678679166667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45939.678679166667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45939.678679166667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45939.678679166667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45939.678679166667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45939.678679166667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45939.678679166667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45939.678679166667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45939.678679166667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45939.678679166667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45939.678679166667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45939.678679166667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45939.678679166667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45939.678679166667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45939.678679166667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45939.678679166667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45939.678679166667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45939.678679166667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45939.678679166667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45939.678679166667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45939.678679166667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45939.678679166667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45939.678679166667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45939.678679166667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45939.678679166667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45939.678679166667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45939.678679166667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45939.678679166667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45939.678679166667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45939.678679166667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45939.678679166667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45939.678679166667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45939.678679166667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45939.678679166667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45939.678679166667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45939.678679166667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45939.678679166667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45939.678679166667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45939.678679166667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45939.678679166667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45939.678679166667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45939.678679166667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45939.678679166667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45939.678679166667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45939.678679166667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45939.678679166667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45939.678679166667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45939.678679166667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45939.678679166667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45939.678679166667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45939.678679166667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45939.678679166667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45939.678679166667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45939.678679166667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45939.678679166667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45939.678679166667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45939.678679166667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45939.678679166667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45939.678679166667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45939.678679166667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45939.678679166667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45939.678679166667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45939.678679166667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45939.678679166667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45939.678679166667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45939.678679166667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45939.678679166667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45939.678679166667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45939.678679166667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45939.678679166667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45939.678679166667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45939.678679166667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45939.678679166667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45939.678679166667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45939.678679166667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45939.678679166667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45939.678679166667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45939.678679166667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45939.678679166667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45939.678679166667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45939.678679166667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45939.678679166667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45939.678679166667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45939.678679166667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45939.678679166667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45939.678679166667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45939.678679166667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45939.678679166667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45939.678679166667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45939.678679166667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45939.678679166667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45939.678679166667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45939.678679166667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45939.678679166667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45939.678679166667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45939.678679166667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45939.678679166667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45939.678679166667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45939.678679166667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45939.678679166667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45939.678679166667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45939.678679166667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45939.678679166667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45939.678679166667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45939.678679166667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45939.678679166667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45939.678679166667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45939.678679166667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45939.678679166667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45939.678679166667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45939.678679166667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45939.678679166667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45939.678679166667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45939.678679166667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45939.678679166667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45939.678679166667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45939.678679166667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45939.678679166667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45939.678679166667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45939.678679166667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45939.678679166667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45939.678679166667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45939.678679166667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45939.678679166667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45939.678679166667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45939.678679166667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45939.678679166667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45939.678679166667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45939.678679166667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45939.678679166667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45939.678679166667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45939.678679166667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45939.678679166667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45939.678679166667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45939.678679166667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45939.678679166667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45939.678679166667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45939.678679166667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45939.678679166667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45939.678679166667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45939.678679166667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45939.678679166667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45939.678679166667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45939.678679166667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45939.678679166667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45939.678679166667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45939.678679166667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45939.678679166667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45939.678679166667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45939.678679166667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45939.678679166667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45939.678679166667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45939.678679166667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45939.678679166667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45939.678679166667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45939.678679166667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45939.678679166667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45939.678679166667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45939.678679166667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45939.678679166667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45939.678679166667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45939.678679166667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45939.678679166667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45939.678679166667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45939.678679166667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45939.678679166667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45939.678679166667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45939.678679166667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45939.678679166667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45939.678679166667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45939.678679166667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45939.678679166667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45939.678679166667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45939.678679166667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45939.678679166667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45939.678679166667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45939.678679166667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45939.678679166667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45939.678679166667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45939.678679166667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45939.678679166667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45939.678679166667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45939.678679166667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45939.678679166667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45939.678679166667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45939.678679166667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45939.678679166667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45939.678679166667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45939.678679166667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45939.678679166667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45939.678679166667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45939.678679166667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45939.678679166667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45939.678679166667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45939.678679166667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45939.678679166667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45939.678679166667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45939.678679166667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45939.678679166667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45939.678679166667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45939.678679166667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45939.678679166667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45939.678679166667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45939.678679166667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45939.678679166667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45939.678679166667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45939.678679166667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45939.678679166667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45939.678679166667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45939.678679166667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45939.678679166667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45939.678679166667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45939.678679166667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45939.678679166667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45939.678679166667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45939.678679166667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45939.678679166667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45939.678679166667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45939.678679166667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45939.678679166667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45939.678679166667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45939.678679166667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45939.678679166667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45939.678679166667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45939.678679166667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45939.678679166667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45939.678679166667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45939.678679166667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45939.678679166667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45939.678679166667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45939.678679166667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45939.678679166667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45939.678679166667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45939.678679166667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45939.678679166667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45939.678679166667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45939.678679166667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45939.678679166667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45939.678679166667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45939.678679166667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45939.678679166667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45939.678679166667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45939.678679166667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45939.678679166667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45939.678679166667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45939.678679166667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45939.678679166667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45939.678679166667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45939.678679166667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45939.678679166667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45939.678679166667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45939.678679166667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45939.678679166667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45939.678679166667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45939.678679166667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45939.678679166667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45939.678679166667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45939.678679166667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45939.678679166667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45939.678679166667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45939.678679166667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45939.678679166667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45939.678679166667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45939.678679166667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45939.678679166667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45939.678679166667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45939.678679166667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45939.678679166667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45939.678679166667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45939.678679166667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45939.678679166667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45939.678679166667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45939.678679166667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45939.678679166667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45939.678679166667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45939.678679166667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45939.678679166667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45939.678679166667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45939.678679166667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45939.678679166667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45939.678679166667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45939.678679166667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45939.678679166667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45939.678679166667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45939.678679166667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45939.678679166667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45939.678679166667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45939.678679166667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45939.678679166667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45939.678679166667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45939.678679166667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45939.678679166667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45939.678679166667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45939.678679166667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45939.678679166667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45939.678679166667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45939.678679166667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45939.678679166667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45939.678679166667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45939.678679166667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45939.678679166667</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236.19796157407109</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0.12143379629560513</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4</v>
      </c>
      <c r="D4" s="129" t="s">
        <v>34054</v>
      </c>
      <c r="E4" s="104" t="s">
        <v>38964</v>
      </c>
      <c r="F4" s="131">
        <v>45939.632881944446</v>
      </c>
      <c r="G4" s="132">
        <f ca="1">IFERROR(NOW()-F4,"")</f>
        <v>4.5797222221153788E-2</v>
      </c>
      <c r="H4" s="131">
        <v>45939.602094907408</v>
      </c>
      <c r="I4" s="127" t="str">
        <f>IFERROR(VLOOKUP(D4,DB!A:F,6,0),"")</f>
        <v>SCECO</v>
      </c>
      <c r="J4" s="127" t="str">
        <f>IFERROR(VLOOKUP(D4,DB!A:G,7,0),"")</f>
        <v>In progress</v>
      </c>
      <c r="K4" s="133" t="s">
        <v>39061</v>
      </c>
      <c r="L4" s="129" t="str">
        <f>IFERROR(VLOOKUP(D4,DB!A:I,9,0),"")</f>
        <v>Latis</v>
      </c>
    </row>
    <row r="5" spans="1:16" ht="15" customHeight="1">
      <c r="A5" s="127"/>
      <c r="B5" s="127" t="str">
        <f>IFERROR(VLOOKUP(D5,DB!A:K,11,0),"")</f>
        <v/>
      </c>
      <c r="C5" s="128"/>
      <c r="D5" s="129"/>
      <c r="E5" s="104"/>
      <c r="F5" s="131"/>
      <c r="G5" s="132">
        <f ca="1">IFERROR(NOW()-F5,"")</f>
        <v>45939.678679166667</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c r="F6" s="131"/>
      <c r="G6" s="132">
        <f ca="1">IFERROR(NOW()-F6,"")</f>
        <v>45939.678679166667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45939.678679166667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45939.678679166667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45939.678679166667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45939.678679166667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45939.678679166667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45939.678679166667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45939.678679166667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45939.678679166667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45939.678679166667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45939.678679166667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45939.678679166667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45939.678679166667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45939.678679166667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45939.678679166667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45939.678679166667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45939.678679166667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45939.678679166667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45939.678679166667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45939.678679166667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45939.678679166667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45939.678679166667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45939.678679166667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45939.678679166667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45939.678679166667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45939.678679166667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45939.678679166667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45939.678679166667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45939.678679166667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45939.678679166667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45939.678679166667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45939.678679166667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45939.678679166667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45939.678679166667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45939.678679166667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45939.678679166667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45939.678679166667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45939.678679166667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45939.678679166667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45939.678679166667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45939.678679166667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45939.678679166667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45939.678679166667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45939.678679166667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45939.678679166667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45939.678679166667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45939.678679166667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45939.678679166667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45939.678679166667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45939.678679166667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45939.678679166667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45939.678679166667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45939.678679166667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45939.678679166667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45939.678679166667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45939.678679166667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45939.678679166667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45939.678679166667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45939.678679166667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45939.678679166667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45939.678679166667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45939.678679166667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45939.678679166667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45939.678679166667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45939.678679166667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45939.678679166667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45939.678679166667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45939.678679166667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45939.678679166667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45939.678679166667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45939.678679166667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45939.678679166667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45939.678679166667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45939.678679166667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45939.678679166667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45939.678679166667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45939.678679166667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45939.678679166667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45939.678679166667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45939.678679166667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45939.678679166667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45939.678679166667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45939.678679166667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45939.678679166667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45939.678679166667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45939.678679166667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45939.678679166667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45939.678679166667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45939.678679166667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45939.678679166667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45939.678679166667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45939.678679166667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45939.678679166667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45939.678679166667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45939.678679166667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45939.678679166667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45939.678679166667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45939.678679166667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45939.678679166667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45939.678679166667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45939.678679166667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45939.678679166667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45939.678679166667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45939.678679166667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45939.678679166667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45939.678679166667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45939.678679166667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45939.678679166667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45939.678679166667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45939.678679166667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45939.678679166667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45939.678679166667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45939.678679166667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45939.678679166667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45939.678679166667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45939.678679166667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45939.678679166667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45939.678679166667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45939.678679166667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45939.678679166667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45939.678679166667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45939.678679166667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45939.678679166667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45939.678679166667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45939.678679166667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45939.678679166667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45939.678679166667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45939.678679166667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45939.678679166667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45939.678679166667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45939.678679166667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45939.678679166667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45939.678679166667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45939.678679166667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45939.678679166667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45939.678679166667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45939.678679166667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45939.678679166667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45939.678679166667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45939.678679166667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45939.678679166667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45939.678679166667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45939.678679166667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45939.678679166667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45939.678679166667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45939.678679166667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45939.678679166667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45939.678679166667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45939.678679166667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45939.678679166667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45939.678679166667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45939.678679166667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45939.678679166667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45939.678679166667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45939.678679166667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45939.678679166667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45939.678679166667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45939.678679166667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45939.678679166667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45939.678679166667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45939.678679166667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45939.678679166667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45939.678679166667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45939.678679166667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45939.678679166667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45939.678679166667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45939.678679166667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45939.678679166667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45939.678679166667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45939.678679166667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45939.678679166667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45939.678679166667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45939.678679166667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45939.678679166667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45939.678679166667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45939.678679166667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45939.678679166667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45939.678679166667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45939.678679166667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45939.678679166667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45939.678679166667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45939.678679166667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45939.678679166667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45939.678679166667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45939.678679166667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45939.678679166667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45939.678679166667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45939.678679166667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45939.678679166667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45939.678679166667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45939.678679166667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45939.678679166667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45939.678679166667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45939.678679166667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45939.678679166667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45939.678679166667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45939.678679166667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45939.678679166667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45939.678679166667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45939.678679166667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45939.678679166667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45939.678679166667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45939.678679166667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45939.678679166667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45939.678679166667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45939.678679166667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45939.678679166667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45939.678679166667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45939.678679166667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45939.678679166667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45939.678679166667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45939.678679166667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45939.678679166667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45939.678679166667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45939.678679166667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45939.678679166667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45939.678679166667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45939.678679166667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45939.678679166667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45939.678679166667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45939.678679166667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45939.678679166667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45939.678679166667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45939.678679166667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45939.678679166667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45939.678679166667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45939.678679166667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45939.678679166667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45939.678679166667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45939.678679166667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45939.678679166667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45939.678679166667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45939.678679166667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45939.678679166667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45939.678679166667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45939.678679166667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45939.678679166667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45939.678679166667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45939.678679166667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45939.678679166667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45939.678679166667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45939.678679166667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45939.678679166667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45939.678679166667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45939.678679166667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45939.678679166667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45939.678679166667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45939.678679166667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45939.678679166667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45939.678679166667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45939.678679166667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45939.678679166667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45939.678679166667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45939.678679166667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45939.678679166667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45939.678679166667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45939.678679166667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45939.678679166667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45939.678679166667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45939.678679166667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45939.678679166667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45939.678679166667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45939.678679166667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45939.678679166667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45939.678679166667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45939.678679166667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45939.678679166667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45939.678679166667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45939.678679166667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45939.678679166667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45939.678679166667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45939.678679166667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45939.678679166667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45939.678679166667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45939.678679166667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45939.678679166667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45939.678679166667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45939.678679166667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45939.678679166667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45939.678679166667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45939.678679166667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45939.678679166667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45939.678679166667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45939.678679166667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45939.678679166667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45939.678679166667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45939.678679166667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45939.678679166667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45939.678679166667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45939.678679166667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45939.678679166667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45939.678679166667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45939.678679166667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45939.678679166667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45939.678679166667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45939.678679166667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45939.678679166667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45939.678679166667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45939.678679166667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45939.678679166667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45939.678679166667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45939.678679166667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45939.678679166667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45939.678679166667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45939.678679166667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45939.678679166667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45939.678679166667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45939.678679166667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45939.678679166667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45939.678679166667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45939.678679166667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45939.678679166667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45939.678679166667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45939.678679166667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45939.678679166667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45939.678679166667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45939.678679166667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45939.678679166667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45939.678679166667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45939.678679166667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45939.678679166667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45939.678679166667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45939.678679166667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45939.678679166667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45939.678679166667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45939.678679166667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45939.678679166667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45939.678679166667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45939.678679166667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45939.678679166667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45939.678679166667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45939.678679166667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45939.678679166667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45939.678679166667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45939.678679166667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45939.678679166667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45939.678679166667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45939.678679166667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45939.678679166667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45939.678679166667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45939.678679166667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45939.678679166667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45939.678679166667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45939.678679166667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45939.678679166667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45939.678679166667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45939.678679166667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45939.678679166667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45939.678679166667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45939.678679166667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45939.678679166667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45939.678679166667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45939.678679166667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45939.678679166667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45939.678679166667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45939.678679166667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45939.678679166667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45939.678679166667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45939.678679166667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45939.678679166667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45939.678679166667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45939.678679166667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45939.678679166667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45939.678679166667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45939.678679166667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45939.678679166667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45939.678679166667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45939.678679166667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45939.678679166667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45939.678679166667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45939.678679166667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45939.678679166667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45939.678679166667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45939.678679166667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45939.678679166667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45939.678679166667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45939.678679166667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45939.678679166667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45939.678679166667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45939.678679166667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45939.678679166667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45939.678679166667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45939.678679166667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45939.678679166667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45939.678679166667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45939.678679166667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45939.678679166667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45939.678679166667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45939.678679166667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45939.678679166667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45939.678679166667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45939.678679166667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45939.678679166667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45939.678679166667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45939.678679166667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45939.678679166667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45939.678679166667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45939.678679166667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45939.678679166667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45939.678679166667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45939.678679166667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45939.678679166667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45939.678679166667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45939.678679166667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45939.678679166667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45939.678679166667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45939.678679166667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45939.678679166667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45939.678679166667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45939.678679166667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45939.678679166667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45939.678679166667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45939.678679166667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45939.678679166667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45939.678679166667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45939.678679166667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45939.678679166667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45939.678679166667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45939.678679166667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45939.678679166667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45939.678679166667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45939.678679166667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45939.678679166667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45939.678679166667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45939.678679166667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45939.678679166667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45939.678679166667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45939.678679166667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45939.678679166667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45939.678679166667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45939.678679166667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45939.678679166667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45939.678679166667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45939.678679166667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45939.678679166667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45939.678679166667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45939.678679166667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45939.678679166667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45939.678679166667</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45939.678679166667</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45939.678679166667</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45939.678679166667</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45939.678679166667</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45939.678679166667</v>
      </c>
      <c r="H449" s="131"/>
      <c r="I449" s="127" t="str">
        <f>IFERROR(VLOOKUP(D449,DB!A:F,6,0),"")</f>
        <v/>
      </c>
      <c r="J449" s="127" t="str">
        <f>IFERROR(VLOOKUP(D449,DB!A:G,7,0),"")</f>
        <v/>
      </c>
      <c r="K449" s="133"/>
      <c r="L449" s="129" t="str">
        <f>IFERROR(VLOOKUP(D449,DB!A:I,9,0),"")</f>
        <v/>
      </c>
    </row>
    <row r="450" spans="1:12" ht="15" customHeight="1">
      <c r="A450" s="134"/>
      <c r="B450" s="134" t="str">
        <f>IFERROR(VLOOKUP(D450,DB!A:K,11,0),"")</f>
        <v/>
      </c>
      <c r="C450" s="135"/>
      <c r="D450" s="136"/>
      <c r="E450" s="137"/>
      <c r="F450" s="138"/>
      <c r="G450" s="139">
        <f ca="1">IFERROR(NOW()-F450,"")</f>
        <v>45939.678679166667</v>
      </c>
      <c r="H450" s="138"/>
      <c r="I450" s="134" t="str">
        <f>IFERROR(VLOOKUP(D450,DB!A:F,6,0),"")</f>
        <v/>
      </c>
      <c r="J450" s="134" t="str">
        <f>IFERROR(VLOOKUP(D450,DB!A:G,7,0),"")</f>
        <v/>
      </c>
      <c r="K450" s="140"/>
      <c r="L450" s="136" t="str">
        <f>IFERROR(VLOOKUP(D450,DB!A:I,9,0),"")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47.846618981478969</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2">
        <f ca="1">IFERROR(NOW()-F3,"")</f>
        <v>13.489801851850643</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21" ca="1" si="0">IFERROR(NOW()-F4,"")</f>
        <v>45939.678679166667</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0"/>
        <v>45939.678679166667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0"/>
        <v>45939.678679166667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45939.678679166667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45939.678679166667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45939.678679166667</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0"/>
        <v>45939.678679166667</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0"/>
        <v>45939.678679166667</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0"/>
        <v>45939.678679166667</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0"/>
        <v>45939.678679166667</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0"/>
        <v>45939.678679166667</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0"/>
        <v>45939.678679166667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45939.678679166667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45939.678679166667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45939.678679166667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45939.678679166667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45939.678679166667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45939.678679166667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1">IFERROR(NOW()-F22,"")</f>
        <v>45939.678679166667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45939.678679166667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45939.678679166667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45939.678679166667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45939.678679166667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45939.678679166667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45939.678679166667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45939.678679166667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45939.678679166667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45939.678679166667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45939.678679166667</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1"/>
        <v>45939.678679166667</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1"/>
        <v>45939.678679166667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45939.678679166667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45939.678679166667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45939.678679166667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45939.678679166667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45939.678679166667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45939.678679166667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45939.678679166667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45939.678679166667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45939.678679166667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45939.678679166667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45939.678679166667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45939.678679166667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45939.678679166667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45939.678679166667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45939.678679166667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45939.678679166667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45939.678679166667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45939.678679166667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45939.678679166667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2">IFERROR(NOW()-F54,"")</f>
        <v>45939.678679166667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45939.678679166667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45939.678679166667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45939.678679166667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45939.678679166667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45939.678679166667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45939.678679166667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45939.678679166667</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2"/>
        <v>45939.678679166667</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2"/>
        <v>45939.678679166667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45939.678679166667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45939.678679166667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45939.678679166667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45939.678679166667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45939.678679166667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45939.678679166667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45939.678679166667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45939.678679166667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45939.678679166667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45939.678679166667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45939.678679166667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45939.678679166667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45939.678679166667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45939.678679166667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45939.678679166667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45939.678679166667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45939.678679166667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45939.678679166667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45939.678679166667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45939.678679166667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45939.678679166667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45939.678679166667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3">IFERROR(NOW()-F86,"")</f>
        <v>45939.678679166667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45939.678679166667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45939.678679166667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45939.678679166667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45939.678679166667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45939.678679166667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45939.678679166667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45939.678679166667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45939.678679166667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45939.678679166667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45939.678679166667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45939.678679166667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45939.678679166667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45939.678679166667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45939.678679166667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45939.678679166667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45939.678679166667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45939.678679166667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45939.678679166667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45939.678679166667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45939.678679166667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45939.678679166667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45939.678679166667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45939.678679166667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45939.678679166667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45939.678679166667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45939.678679166667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45939.678679166667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45939.678679166667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45939.678679166667</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3"/>
        <v>45939.678679166667</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0" ht="15"/>
    <row r="1371" ht="15"/>
    <row r="1372" ht="15"/>
    <row r="1374" ht="15"/>
    <row r="1375" ht="15"/>
    <row r="1377"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8"/>
  <sheetViews>
    <sheetView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12.905831944444799</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0.14961666666931706</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5.797706944445963</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4.7364337962935679</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39073</v>
      </c>
      <c r="B6" s="156" t="str">
        <f>IFERROR(VLOOKUP(D6,DB!A:K,11,0),"")</f>
        <v>R6</v>
      </c>
      <c r="C6" s="156">
        <v>1</v>
      </c>
      <c r="D6" s="156" t="s">
        <v>32951</v>
      </c>
      <c r="E6" s="156" t="s">
        <v>38964</v>
      </c>
      <c r="F6" s="163">
        <v>45939.612037037034</v>
      </c>
      <c r="G6" s="151">
        <f ca="1">IFERROR(NOW()-F6,"-")</f>
        <v>6.6642129633692093E-2</v>
      </c>
      <c r="H6" s="163">
        <v>45939.606296296297</v>
      </c>
      <c r="I6" s="156" t="str">
        <f>IFERROR(VLOOKUP(D6,DB!A:F,6,0),"")</f>
        <v>SCECO</v>
      </c>
      <c r="J6" s="156" t="str">
        <f>IFERROR(VLOOKUP(D6,DB!A:G,7,0),"")</f>
        <v>Dead+No BB Design</v>
      </c>
      <c r="K6" s="156" t="s">
        <v>39074</v>
      </c>
      <c r="L6" s="156" t="str">
        <f>IFERROR(VLOOKUP(D6,DB!A:I,9,0),"")</f>
        <v>Latis</v>
      </c>
    </row>
    <row r="7" spans="1:16383" ht="31.5" customHeight="1">
      <c r="A7" s="156" t="s">
        <v>39075</v>
      </c>
      <c r="B7" s="156" t="str">
        <f>IFERROR(VLOOKUP(D7,DB!A:K,11,0),"")</f>
        <v>R6</v>
      </c>
      <c r="C7" s="156">
        <v>4</v>
      </c>
      <c r="D7" s="156" t="s">
        <v>34871</v>
      </c>
      <c r="E7" s="156" t="s">
        <v>39043</v>
      </c>
      <c r="F7" s="163">
        <v>45939.632141203707</v>
      </c>
      <c r="G7" s="151">
        <f ca="1">IFERROR(NOW()-F7,"-")</f>
        <v>4.6537962960428558E-2</v>
      </c>
      <c r="H7" s="163">
        <v>45939.618263888886</v>
      </c>
      <c r="I7" s="156" t="str">
        <f>IFERROR(VLOOKUP(D7,DB!A:F,6,0),"")</f>
        <v>Generator-SG</v>
      </c>
      <c r="J7" s="156" t="str">
        <f>IFERROR(VLOOKUP(D7,DB!A:G,7,0),"")</f>
        <v>Dead</v>
      </c>
      <c r="K7" s="156" t="s">
        <v>39076</v>
      </c>
      <c r="L7" s="156" t="str">
        <f>IFERROR(VLOOKUP(D7,DB!A:I,9,0),"")</f>
        <v>Latis</v>
      </c>
    </row>
    <row r="8" spans="1:16383" ht="31.5" customHeight="1">
      <c r="A8" s="156" t="s">
        <v>39077</v>
      </c>
      <c r="B8" s="156" t="str">
        <f>IFERROR(VLOOKUP(D8,DB!A:K,11,0),"")</f>
        <v>R6</v>
      </c>
      <c r="C8" s="156">
        <v>2</v>
      </c>
      <c r="D8" s="156" t="s">
        <v>32685</v>
      </c>
      <c r="E8" s="156" t="s">
        <v>38964</v>
      </c>
      <c r="F8" s="163">
        <v>45939.637326388889</v>
      </c>
      <c r="G8" s="151">
        <f ca="1">IFERROR(NOW()-F8,"-")</f>
        <v>4.1352777778229211E-2</v>
      </c>
      <c r="H8" s="163">
        <v>45939.632824074077</v>
      </c>
      <c r="I8" s="156" t="str">
        <f>IFERROR(VLOOKUP(D8,DB!A:F,6,0),"")</f>
        <v>SCECO</v>
      </c>
      <c r="J8" s="156" t="str">
        <f>IFERROR(VLOOKUP(D8,DB!A:G,7,0),"")</f>
        <v>Dead</v>
      </c>
      <c r="K8" s="156" t="s">
        <v>39078</v>
      </c>
      <c r="L8" s="156" t="str">
        <f>IFERROR(VLOOKUP(D8,DB!A:I,9,0),"")</f>
        <v>Latis</v>
      </c>
    </row>
    <row r="9" spans="1:16383" ht="31.5" customHeight="1">
      <c r="A9" s="156" t="s">
        <v>39079</v>
      </c>
      <c r="B9" s="156" t="str">
        <f>IFERROR(VLOOKUP(D9,DB!A:K,11,0),"")</f>
        <v>R6</v>
      </c>
      <c r="C9" s="156">
        <v>1</v>
      </c>
      <c r="D9" s="156" t="s">
        <v>32435</v>
      </c>
      <c r="E9" s="156" t="s">
        <v>38964</v>
      </c>
      <c r="F9" s="156"/>
      <c r="G9" s="151">
        <f ca="1">IFERROR(NOW()-F9,"-")</f>
        <v>45939.678679166667</v>
      </c>
      <c r="H9" s="163">
        <v>45939.656064814815</v>
      </c>
      <c r="I9" s="156" t="str">
        <f>IFERROR(VLOOKUP(D9,DB!A:F,6,0),"")</f>
        <v>SCECO</v>
      </c>
      <c r="J9" s="156" t="str">
        <f>IFERROR(VLOOKUP(D9,DB!A:G,7,0),"")</f>
        <v>Good</v>
      </c>
      <c r="K9" s="156" t="s">
        <v>39080</v>
      </c>
      <c r="L9" s="156" t="str">
        <f>IFERROR(VLOOKUP(D9,DB!A:I,9,0),"")</f>
        <v>Latis</v>
      </c>
    </row>
    <row r="10" spans="1:16383" ht="31.5" customHeight="1">
      <c r="A10" s="156"/>
      <c r="B10" s="156" t="str">
        <f>IFERROR(VLOOKUP(D10,DB!A:K,11,0),"")</f>
        <v/>
      </c>
      <c r="C10" s="156"/>
      <c r="D10" s="156"/>
      <c r="E10" s="156"/>
      <c r="F10" s="156"/>
      <c r="G10" s="151">
        <f ca="1">IFERROR(NOW()-F10,"-")</f>
        <v>45939.678679166667</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64"/>
      <c r="E11" s="156"/>
      <c r="F11" s="156"/>
      <c r="G11" s="151">
        <f ca="1">IFERROR(NOW()-F11,"-")</f>
        <v>45939.678679166667</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45939.678679166667</v>
      </c>
      <c r="H12" s="156"/>
      <c r="I12" s="156" t="str">
        <f>IFERROR(VLOOKUP(D12,DB!A:F,6,0),"")</f>
        <v/>
      </c>
      <c r="J12" s="156" t="str">
        <f>IFERROR(VLOOKUP(D12,DB!A:G,7,0),"")</f>
        <v/>
      </c>
      <c r="K12" s="156"/>
      <c r="L12" s="156" t="str">
        <f>IFERROR(VLOOKUP(D12,DB!A:I,9,0),"")</f>
        <v/>
      </c>
    </row>
    <row r="13" spans="1:16383" ht="31.5" customHeight="1">
      <c r="A13" s="156"/>
      <c r="B13" s="156" t="str">
        <f>IFERROR(VLOOKUP(D13,DB!A:K,11,0),"")</f>
        <v/>
      </c>
      <c r="C13" s="156"/>
      <c r="D13" s="156"/>
      <c r="E13" s="156"/>
      <c r="F13" s="156"/>
      <c r="G13" s="151">
        <f ca="1">IFERROR(NOW()-F13,"-")</f>
        <v>45939.678679166667</v>
      </c>
      <c r="H13" s="156"/>
      <c r="I13" s="156" t="str">
        <f>IFERROR(VLOOKUP(D13,DB!A:F,6,0),"")</f>
        <v/>
      </c>
      <c r="J13" s="156" t="str">
        <f>IFERROR(VLOOKUP(D13,DB!A:G,7,0),"")</f>
        <v/>
      </c>
      <c r="K13" s="156"/>
      <c r="L13" s="156" t="str">
        <f>IFERROR(VLOOKUP(D13,DB!A:I,9,0),"")</f>
        <v/>
      </c>
    </row>
    <row r="14" spans="1:16383" ht="31.5" customHeight="1">
      <c r="A14" s="156"/>
      <c r="B14" s="156" t="str">
        <f>IFERROR(VLOOKUP(D14,DB!A:K,11,0),"")</f>
        <v/>
      </c>
      <c r="C14" s="156"/>
      <c r="D14" s="156"/>
      <c r="E14" s="156"/>
      <c r="F14" s="156"/>
      <c r="G14" s="151">
        <f ca="1">IFERROR(NOW()-F14,"-")</f>
        <v>45939.678679166667</v>
      </c>
      <c r="H14" s="156"/>
      <c r="I14" s="156" t="str">
        <f>IFERROR(VLOOKUP(D14,DB!A:F,6,0),"")</f>
        <v/>
      </c>
      <c r="J14" s="156" t="str">
        <f>IFERROR(VLOOKUP(D14,DB!A:G,7,0),"")</f>
        <v/>
      </c>
      <c r="K14" s="156"/>
      <c r="L14" s="156" t="str">
        <f>IFERROR(VLOOKUP(D14,DB!A:I,9,0),"")</f>
        <v/>
      </c>
    </row>
    <row r="15" spans="1:16383" ht="31.5" customHeight="1">
      <c r="A15" s="156"/>
      <c r="B15" s="156" t="str">
        <f>IFERROR(VLOOKUP(D15,DB!A:K,11,0),"")</f>
        <v/>
      </c>
      <c r="C15" s="156"/>
      <c r="D15" s="156"/>
      <c r="E15" s="156"/>
      <c r="F15" s="156"/>
      <c r="G15" s="151">
        <f ca="1">IFERROR(NOW()-F15,"-")</f>
        <v>45939.678679166667</v>
      </c>
      <c r="H15" s="156"/>
      <c r="I15" s="156" t="str">
        <f>IFERROR(VLOOKUP(D15,DB!A:F,6,0),"")</f>
        <v/>
      </c>
      <c r="J15" s="156" t="str">
        <f>IFERROR(VLOOKUP(D15,DB!A:G,7,0),"")</f>
        <v/>
      </c>
      <c r="K15" s="156"/>
      <c r="L15" s="156" t="str">
        <f>IFERROR(VLOOKUP(D15,DB!A:I,9,0),"")</f>
        <v/>
      </c>
    </row>
    <row r="16" spans="1:16383" ht="31.5" customHeight="1">
      <c r="A16" s="156"/>
      <c r="B16" s="156" t="str">
        <f>IFERROR(VLOOKUP(D16,DB!A:K,11,0),"")</f>
        <v/>
      </c>
      <c r="C16" s="156"/>
      <c r="D16" s="156"/>
      <c r="E16" s="156"/>
      <c r="F16" s="156"/>
      <c r="G16" s="151">
        <f ca="1">IFERROR(NOW()-F16,"-")</f>
        <v>45939.678679166667</v>
      </c>
      <c r="H16" s="156"/>
      <c r="I16" s="156" t="str">
        <f>IFERROR(VLOOKUP(D16,DB!A:F,6,0),"")</f>
        <v/>
      </c>
      <c r="J16" s="156" t="str">
        <f>IFERROR(VLOOKUP(D16,DB!A:G,7,0),"")</f>
        <v/>
      </c>
      <c r="K16" s="156"/>
      <c r="L16" s="156" t="str">
        <f>IFERROR(VLOOKUP(D16,DB!A:I,9,0),"")</f>
        <v/>
      </c>
    </row>
    <row r="17" spans="1:12" ht="31.5" customHeight="1">
      <c r="A17" s="156"/>
      <c r="B17" s="156" t="str">
        <f>IFERROR(VLOOKUP(D17,DB!A:K,11,0),"")</f>
        <v/>
      </c>
      <c r="C17" s="156"/>
      <c r="D17" s="156"/>
      <c r="E17" s="156"/>
      <c r="F17" s="156"/>
      <c r="G17" s="151">
        <f ca="1">IFERROR(NOW()-F17,"-")</f>
        <v>45939.678679166667</v>
      </c>
      <c r="H17" s="156"/>
      <c r="I17" s="156" t="str">
        <f>IFERROR(VLOOKUP(D17,DB!A:F,6,0),"")</f>
        <v/>
      </c>
      <c r="J17" s="156" t="str">
        <f>IFERROR(VLOOKUP(D17,DB!A:G,7,0),"")</f>
        <v/>
      </c>
      <c r="K17" s="156"/>
      <c r="L17" s="156" t="str">
        <f>IFERROR(VLOOKUP(D17,DB!A:I,9,0),"")</f>
        <v/>
      </c>
    </row>
    <row r="18" spans="1:12" ht="31.5" customHeight="1">
      <c r="A18" s="156"/>
      <c r="B18" s="156" t="str">
        <f>IFERROR(VLOOKUP(D18,DB!A:K,11,0),"")</f>
        <v/>
      </c>
      <c r="C18" s="156"/>
      <c r="D18" s="156"/>
      <c r="E18" s="156"/>
      <c r="F18" s="156"/>
      <c r="G18" s="151">
        <f ca="1">IFERROR(NOW()-F18,"-")</f>
        <v>45939.678679166667</v>
      </c>
      <c r="H18" s="156"/>
      <c r="I18" s="156" t="str">
        <f>IFERROR(VLOOKUP(D18,DB!A:F,6,0),"")</f>
        <v/>
      </c>
      <c r="J18" s="156" t="str">
        <f>IFERROR(VLOOKUP(D18,DB!A:G,7,0),"")</f>
        <v/>
      </c>
      <c r="K18" s="156"/>
      <c r="L18" s="156" t="str">
        <f>IFERROR(VLOOKUP(D18,DB!A:I,9,0),"")</f>
        <v/>
      </c>
    </row>
    <row r="19" spans="1:12" ht="31.5" customHeight="1">
      <c r="A19" s="156"/>
      <c r="B19" s="156" t="str">
        <f>IFERROR(VLOOKUP(D19,DB!A:K,11,0),"")</f>
        <v/>
      </c>
      <c r="C19" s="156"/>
      <c r="D19" s="156"/>
      <c r="E19" s="156"/>
      <c r="F19" s="156"/>
      <c r="G19" s="151">
        <f ca="1">IFERROR(NOW()-F19,"-")</f>
        <v>45939.678679166667</v>
      </c>
      <c r="H19" s="156"/>
      <c r="I19" s="156" t="str">
        <f>IFERROR(VLOOKUP(D19,DB!A:F,6,0),"")</f>
        <v/>
      </c>
      <c r="J19" s="156" t="str">
        <f>IFERROR(VLOOKUP(D19,DB!A:G,7,0),"")</f>
        <v/>
      </c>
      <c r="K19" s="156"/>
      <c r="L19" s="156" t="str">
        <f>IFERROR(VLOOKUP(D19,DB!A:I,9,0),"")</f>
        <v/>
      </c>
    </row>
    <row r="20" spans="1:12" ht="31.5" customHeight="1">
      <c r="A20" s="156"/>
      <c r="B20" s="156" t="str">
        <f>IFERROR(VLOOKUP(D20,DB!A:K,11,0),"")</f>
        <v/>
      </c>
      <c r="C20" s="156"/>
      <c r="D20" s="156"/>
      <c r="E20" s="156"/>
      <c r="F20" s="156"/>
      <c r="G20" s="151">
        <f ca="1">IFERROR(NOW()-F20,"-")</f>
        <v>45939.678679166667</v>
      </c>
      <c r="H20" s="156"/>
      <c r="I20" s="156" t="str">
        <f>IFERROR(VLOOKUP(D20,DB!A:F,6,0),"")</f>
        <v/>
      </c>
      <c r="J20" s="156" t="str">
        <f>IFERROR(VLOOKUP(D20,DB!A:G,7,0),"")</f>
        <v/>
      </c>
      <c r="K20" s="156"/>
      <c r="L20" s="156" t="str">
        <f>IFERROR(VLOOKUP(D20,DB!A:I,9,0),"")</f>
        <v/>
      </c>
    </row>
    <row r="21" spans="1:12" ht="31.5" customHeight="1">
      <c r="A21" s="110"/>
      <c r="B21" s="157" t="str">
        <f>IFERROR(VLOOKUP(D21,DB!A:K,11,0),"")</f>
        <v/>
      </c>
      <c r="C21" s="157"/>
      <c r="D21" s="157"/>
      <c r="E21" s="158"/>
      <c r="F21" s="113"/>
      <c r="G21" s="151">
        <f ca="1">IFERROR(NOW()-F21,"-")</f>
        <v>45939.678679166667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1">
        <f ca="1">IFERROR(NOW()-F22,"-")</f>
        <v>45939.678679166667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1">
        <f ca="1">IFERROR(NOW()-F23,"-")</f>
        <v>45939.678679166667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1">
        <f ca="1">IFERROR(NOW()-F24,"-")</f>
        <v>45939.678679166667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1">
        <f ca="1">IFERROR(NOW()-F25,"-")</f>
        <v>45939.678679166667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45939.678679166667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45939.678679166667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45939.678679166667</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45939.678679166667</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45939.678679166667</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45939.678679166667</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45939.678679166667</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45939.678679166667</v>
      </c>
      <c r="H33" s="113"/>
      <c r="I33" s="157" t="str">
        <f>IFERROR(VLOOKUP(D33,DB!A:F,6,0),"")</f>
        <v/>
      </c>
      <c r="J33" s="157" t="str">
        <f>IFERROR(VLOOKUP(D33,DB!A:G,7,0),"")</f>
        <v/>
      </c>
      <c r="K33" s="160"/>
      <c r="L33" s="158" t="str">
        <f>IFERROR(VLOOKUP(D33,DB!A:I,9,0),"")</f>
        <v/>
      </c>
    </row>
    <row r="34" spans="1:12" ht="31.5" customHeight="1">
      <c r="A34" s="110"/>
      <c r="B34" s="157" t="str">
        <f>IFERROR(VLOOKUP(D34,DB!A:K,11,0),"")</f>
        <v/>
      </c>
      <c r="C34" s="157"/>
      <c r="D34" s="157"/>
      <c r="E34" s="158"/>
      <c r="F34" s="113"/>
      <c r="G34" s="159">
        <f ca="1">IFERROR(NOW()-F34,"-")</f>
        <v>45939.678679166667</v>
      </c>
      <c r="H34" s="113"/>
      <c r="I34" s="157" t="str">
        <f>IFERROR(VLOOKUP(D34,DB!A:F,6,0),"")</f>
        <v/>
      </c>
      <c r="J34" s="157" t="str">
        <f>IFERROR(VLOOKUP(D34,DB!A:G,7,0),"")</f>
        <v/>
      </c>
      <c r="K34" s="160"/>
      <c r="L34" s="158" t="str">
        <f>IFERROR(VLOOKUP(D34,DB!A:I,9,0),"")</f>
        <v/>
      </c>
    </row>
    <row r="35" spans="1:12" ht="31.5" customHeight="1">
      <c r="A35" s="110"/>
      <c r="B35" s="157" t="str">
        <f>IFERROR(VLOOKUP(D35,DB!A:K,11,0),"")</f>
        <v/>
      </c>
      <c r="C35" s="157"/>
      <c r="D35" s="157"/>
      <c r="E35" s="158"/>
      <c r="F35" s="113"/>
      <c r="G35" s="159">
        <f ca="1">IFERROR(NOW()-F35,"-")</f>
        <v>45939.678679166667</v>
      </c>
      <c r="H35" s="113"/>
      <c r="I35" s="157" t="str">
        <f>IFERROR(VLOOKUP(D35,DB!A:F,6,0),"")</f>
        <v/>
      </c>
      <c r="J35" s="157" t="str">
        <f>IFERROR(VLOOKUP(D35,DB!A:G,7,0),"")</f>
        <v/>
      </c>
      <c r="K35" s="160"/>
      <c r="L35" s="158" t="str">
        <f>IFERROR(VLOOKUP(D35,DB!A:I,9,0),"")</f>
        <v/>
      </c>
    </row>
    <row r="36" spans="1:12" ht="31.5" customHeight="1">
      <c r="A36" s="110"/>
      <c r="B36" s="157" t="str">
        <f>IFERROR(VLOOKUP(D36,DB!A:K,11,0),"")</f>
        <v/>
      </c>
      <c r="C36" s="157"/>
      <c r="D36" s="157"/>
      <c r="E36" s="158"/>
      <c r="F36" s="113"/>
      <c r="G36" s="159">
        <f ca="1">IFERROR(NOW()-F36,"-")</f>
        <v>45939.678679166667</v>
      </c>
      <c r="H36" s="113"/>
      <c r="I36" s="157" t="str">
        <f>IFERROR(VLOOKUP(D36,DB!A:F,6,0),"")</f>
        <v/>
      </c>
      <c r="J36" s="157" t="str">
        <f>IFERROR(VLOOKUP(D36,DB!A:G,7,0),"")</f>
        <v/>
      </c>
      <c r="K36" s="160"/>
      <c r="L36" s="158" t="str">
        <f>IFERROR(VLOOKUP(D36,DB!A:I,9,0),"")</f>
        <v/>
      </c>
    </row>
    <row r="37" spans="1:12" ht="31.5" customHeight="1">
      <c r="A37" s="110"/>
      <c r="B37" s="157" t="str">
        <f>IFERROR(VLOOKUP(D37,DB!A:K,11,0),"")</f>
        <v/>
      </c>
      <c r="C37" s="157"/>
      <c r="D37" s="157"/>
      <c r="E37" s="158"/>
      <c r="F37" s="113"/>
      <c r="G37" s="159">
        <f ca="1">IFERROR(NOW()-F37,"-")</f>
        <v>45939.678679166667</v>
      </c>
      <c r="H37" s="113"/>
      <c r="I37" s="157" t="str">
        <f>IFERROR(VLOOKUP(D37,DB!A:F,6,0),"")</f>
        <v/>
      </c>
      <c r="J37" s="157" t="str">
        <f>IFERROR(VLOOKUP(D37,DB!A:G,7,0),"")</f>
        <v/>
      </c>
      <c r="K37" s="160"/>
      <c r="L37" s="158" t="str">
        <f>IFERROR(VLOOKUP(D37,DB!A:I,9,0),"")</f>
        <v/>
      </c>
    </row>
    <row r="38" spans="1:12" ht="31.5" customHeight="1">
      <c r="A38" s="110"/>
      <c r="B38" s="157" t="str">
        <f>IFERROR(VLOOKUP(D38,DB!A:K,11,0),"")</f>
        <v/>
      </c>
      <c r="C38" s="157"/>
      <c r="D38" s="157"/>
      <c r="E38" s="158"/>
      <c r="F38" s="113"/>
      <c r="G38" s="159">
        <f ca="1">IFERROR(NOW()-F38,"-")</f>
        <v>45939.678679166667</v>
      </c>
      <c r="H38" s="113"/>
      <c r="I38" s="157" t="str">
        <f>IFERROR(VLOOKUP(D38,DB!A:F,6,0),"")</f>
        <v/>
      </c>
      <c r="J38" s="157" t="str">
        <f>IFERROR(VLOOKUP(D38,DB!A:G,7,0),"")</f>
        <v/>
      </c>
      <c r="K38" s="160"/>
      <c r="L38" s="158" t="str">
        <f>IFERROR(VLOOKUP(D38,DB!A:I,9,0),"")</f>
        <v/>
      </c>
    </row>
    <row r="39" spans="1:12" ht="31.5" customHeight="1">
      <c r="A39" s="110"/>
      <c r="B39" s="157" t="str">
        <f>IFERROR(VLOOKUP(D39,DB!A:K,11,0),"")</f>
        <v/>
      </c>
      <c r="C39" s="157"/>
      <c r="D39" s="157"/>
      <c r="E39" s="158"/>
      <c r="F39" s="113"/>
      <c r="G39" s="159">
        <f ca="1">IFERROR(NOW()-F39,"-")</f>
        <v>45939.678679166667</v>
      </c>
      <c r="H39" s="113"/>
      <c r="I39" s="157" t="str">
        <f>IFERROR(VLOOKUP(D39,DB!A:F,6,0),"")</f>
        <v/>
      </c>
      <c r="J39" s="157" t="str">
        <f>IFERROR(VLOOKUP(D39,DB!A:G,7,0),"")</f>
        <v/>
      </c>
      <c r="K39" s="160"/>
      <c r="L39" s="158" t="str">
        <f>IFERROR(VLOOKUP(D39,DB!A:I,9,0),"")</f>
        <v/>
      </c>
    </row>
    <row r="40" spans="1:12" ht="31.5" customHeight="1">
      <c r="A40" s="110"/>
      <c r="B40" s="157" t="str">
        <f>IFERROR(VLOOKUP(D40,DB!A:K,11,0),"")</f>
        <v/>
      </c>
      <c r="C40" s="157"/>
      <c r="D40" s="157"/>
      <c r="E40" s="158"/>
      <c r="F40" s="113"/>
      <c r="G40" s="159">
        <f ca="1">IFERROR(NOW()-F40,"-")</f>
        <v>45939.678679166667</v>
      </c>
      <c r="H40" s="113"/>
      <c r="I40" s="157" t="str">
        <f>IFERROR(VLOOKUP(D40,DB!A:F,6,0),"")</f>
        <v/>
      </c>
      <c r="J40" s="157" t="str">
        <f>IFERROR(VLOOKUP(D40,DB!A:G,7,0),"")</f>
        <v/>
      </c>
      <c r="K40" s="160"/>
      <c r="L40" s="158" t="str">
        <f>IFERROR(VLOOKUP(D40,DB!A:I,9,0),"")</f>
        <v/>
      </c>
    </row>
    <row r="41" spans="1:12" ht="31.5" customHeight="1">
      <c r="A41" s="110"/>
      <c r="B41" s="157" t="str">
        <f>IFERROR(VLOOKUP(D41,DB!A:K,11,0),"")</f>
        <v/>
      </c>
      <c r="C41" s="157"/>
      <c r="D41" s="157"/>
      <c r="E41" s="158"/>
      <c r="F41" s="113"/>
      <c r="G41" s="159">
        <f ca="1">IFERROR(NOW()-F41,"-")</f>
        <v>45939.678679166667</v>
      </c>
      <c r="H41" s="113"/>
      <c r="I41" s="157" t="str">
        <f>IFERROR(VLOOKUP(D41,DB!A:F,6,0),"")</f>
        <v/>
      </c>
      <c r="J41" s="157" t="str">
        <f>IFERROR(VLOOKUP(D41,DB!A:G,7,0),"")</f>
        <v/>
      </c>
      <c r="K41" s="160"/>
      <c r="L41" s="158" t="str">
        <f>IFERROR(VLOOKUP(D41,DB!A:I,9,0),"")</f>
        <v/>
      </c>
    </row>
    <row r="42" spans="1:12" ht="31.5" customHeight="1">
      <c r="A42" s="110"/>
      <c r="B42" s="109" t="str">
        <f>IFERROR(VLOOKUP(D42,DB!A:K,11,0),"")</f>
        <v/>
      </c>
      <c r="C42" s="111"/>
      <c r="D42" s="109"/>
      <c r="E42" s="112"/>
      <c r="F42" s="113"/>
      <c r="G42" s="81">
        <f ca="1">IFERROR(NOW()-F42,"-")</f>
        <v>45939.678679166667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45939.678679166667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45939.678679166667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45939.678679166667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45939.678679166667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45939.678679166667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45939.678679166667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45939.678679166667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45939.678679166667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45939.678679166667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45939.678679166667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45939.678679166667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45939.678679166667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45939.678679166667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45939.678679166667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45939.678679166667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45939.678679166667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45939.678679166667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45939.678679166667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45939.678679166667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45939.678679166667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45939.678679166667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45939.678679166667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45939.678679166667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45939.678679166667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45939.678679166667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45939.678679166667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45939.678679166667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45939.678679166667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45939.678679166667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45939.678679166667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45939.678679166667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45939.678679166667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45939.678679166667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45939.678679166667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45939.678679166667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45939.678679166667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45939.678679166667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45939.678679166667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45939.678679166667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45939.678679166667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45939.678679166667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45939.678679166667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45939.678679166667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45939.678679166667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45939.678679166667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45939.678679166667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45939.678679166667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45939.678679166667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45939.678679166667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45939.678679166667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45939.678679166667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45939.678679166667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45939.678679166667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45939.678679166667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45939.678679166667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45939.678679166667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45939.678679166667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45939.678679166667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45939.678679166667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45939.678679166667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45939.678679166667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45939.678679166667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45939.678679166667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45939.678679166667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45939.678679166667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45939.678679166667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45939.678679166667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45939.678679166667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45939.678679166667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45939.678679166667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45939.678679166667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45939.678679166667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45939.678679166667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45939.678679166667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45939.678679166667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45939.678679166667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45939.678679166667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45939.678679166667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45939.678679166667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45939.678679166667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45939.678679166667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45939.678679166667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45939.678679166667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45939.678679166667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45939.678679166667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45939.678679166667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45939.678679166667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45939.678679166667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45939.678679166667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45939.678679166667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45939.678679166667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45939.678679166667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45939.678679166667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45939.678679166667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45939.678679166667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45939.678679166667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45939.678679166667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45939.678679166667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45939.678679166667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45939.678679166667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45939.678679166667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45939.678679166667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45939.678679166667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45939.678679166667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45939.678679166667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45939.678679166667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45939.678679166667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45939.678679166667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45939.678679166667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45939.678679166667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45939.678679166667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45939.678679166667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45939.678679166667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45939.678679166667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45939.678679166667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45939.678679166667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45939.678679166667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45939.678679166667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45939.678679166667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45939.678679166667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45939.678679166667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45939.678679166667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45939.678679166667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45939.678679166667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45939.678679166667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45939.678679166667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45939.678679166667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45939.678679166667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45939.678679166667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45939.678679166667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45939.678679166667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45939.678679166667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45939.678679166667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45939.678679166667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45939.678679166667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45939.678679166667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45939.678679166667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45939.678679166667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45939.678679166667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45939.678679166667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45939.678679166667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45939.678679166667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45939.678679166667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45939.678679166667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45939.678679166667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45939.678679166667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45939.678679166667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45939.678679166667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45939.678679166667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45939.678679166667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45939.678679166667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45939.678679166667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45939.678679166667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45939.678679166667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45939.678679166667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45939.678679166667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45939.678679166667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45939.678679166667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45939.678679166667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45939.678679166667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45939.678679166667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45939.678679166667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45939.678679166667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45939.678679166667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45939.678679166667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45939.678679166667</v>
      </c>
      <c r="H208" s="113"/>
      <c r="I208" s="109" t="str">
        <f>IFERROR(VLOOKUP(D208,DB!A:F,6,0),"")</f>
        <v/>
      </c>
      <c r="J208" s="108" t="str">
        <f>IFERROR(VLOOKUP(D208,DB!A:G,7,0),"")</f>
        <v/>
      </c>
      <c r="K208" s="114"/>
      <c r="L208" s="115" t="str">
        <f>IFERROR(VLOOKUP(D208,DB!A:I,9,0),"")</f>
        <v/>
      </c>
    </row>
  </sheetData>
  <dataValidations count="2">
    <dataValidation allowBlank="1" showInputMessage="1" showErrorMessage="1" sqref="E1" xr:uid="{380493DB-286A-4683-AF55-C78F04945A49}"/>
    <dataValidation type="list" allowBlank="1" showInputMessage="1" showErrorMessage="1" sqref="E3 E5:E2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2025-10-09T13:19:20Z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